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str-depp-c2\02_PUBLICATIONS\NI-2026\28 - HSA en bref\04- Web\"/>
    </mc:Choice>
  </mc:AlternateContent>
  <xr:revisionPtr revIDLastSave="0" documentId="13_ncr:1_{267D7028-D306-4B8E-A882-4F1F871D74B0}" xr6:coauthVersionLast="47" xr6:coauthVersionMax="47" xr10:uidLastSave="{00000000-0000-0000-0000-000000000000}"/>
  <bookViews>
    <workbookView xWindow="-120" yWindow="-120" windowWidth="29040" windowHeight="15720" tabRatio="920" xr2:uid="{00000000-000D-0000-FFFF-FFFF00000000}"/>
  </bookViews>
  <sheets>
    <sheet name="Figure 1" sheetId="13" r:id="rId1"/>
    <sheet name="Figure 2" sheetId="42" r:id="rId2"/>
    <sheet name="Figure 3 web" sheetId="25" r:id="rId3"/>
    <sheet name="Figure 4 web " sheetId="39" r:id="rId4"/>
    <sheet name="Figure 5 web" sheetId="41" r:id="rId5"/>
    <sheet name="Figure 6 web" sheetId="37" r:id="rId6"/>
    <sheet name="Figure 7 web" sheetId="49" r:id="rId7"/>
    <sheet name="Figure 8 web " sheetId="40" r:id="rId8"/>
    <sheet name="Figure 9 web " sheetId="48" r:id="rId9"/>
    <sheet name="Figure 10 web" sheetId="44" r:id="rId10"/>
    <sheet name="Figure 11 web" sheetId="46" r:id="rId11"/>
    <sheet name="Source et champ" sheetId="10" r:id="rId12"/>
    <sheet name="Définitions" sheetId="22" r:id="rId13"/>
    <sheet name="Bibliographie" sheetId="50"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2" i="49" l="1"/>
  <c r="E73" i="49"/>
  <c r="E74" i="49"/>
  <c r="E75" i="49"/>
  <c r="E76" i="49"/>
  <c r="E77" i="49"/>
  <c r="E78" i="49"/>
  <c r="E79" i="49"/>
  <c r="E80" i="49"/>
  <c r="E71" i="49"/>
  <c r="E68" i="49"/>
  <c r="E69" i="49"/>
  <c r="E51" i="49"/>
  <c r="E52" i="49"/>
  <c r="E53" i="49"/>
  <c r="E54" i="49"/>
  <c r="E55" i="49"/>
  <c r="E56" i="49"/>
  <c r="E57" i="49"/>
  <c r="E58" i="49"/>
  <c r="E59" i="49"/>
  <c r="E60" i="49"/>
  <c r="E61" i="49"/>
  <c r="E62" i="49"/>
  <c r="E63" i="49"/>
  <c r="E64" i="49"/>
  <c r="E65" i="49"/>
  <c r="E66" i="49"/>
  <c r="E13" i="49"/>
  <c r="E14" i="49"/>
  <c r="E15" i="49"/>
  <c r="E16" i="49"/>
  <c r="E17" i="49"/>
  <c r="E18" i="49"/>
  <c r="E19" i="49"/>
  <c r="E20" i="49"/>
  <c r="E21" i="49"/>
  <c r="E22" i="49"/>
  <c r="E23" i="49"/>
  <c r="E24" i="49"/>
  <c r="E25" i="49"/>
  <c r="E26" i="49"/>
  <c r="E27" i="49"/>
  <c r="E28" i="49"/>
  <c r="E29" i="49"/>
  <c r="E30" i="49"/>
  <c r="E31" i="49"/>
  <c r="E32" i="49"/>
  <c r="E33" i="49"/>
  <c r="E34" i="49"/>
  <c r="E35" i="49"/>
  <c r="E36" i="49"/>
  <c r="E37" i="49"/>
  <c r="E38" i="49"/>
  <c r="E39" i="49"/>
  <c r="E40" i="49"/>
  <c r="E41" i="49"/>
  <c r="E42" i="49"/>
  <c r="E43" i="49"/>
  <c r="E44" i="49"/>
  <c r="E45" i="49"/>
  <c r="E46" i="49"/>
  <c r="E47" i="49"/>
  <c r="E48" i="49"/>
  <c r="E49" i="49"/>
  <c r="E50" i="49"/>
  <c r="H11" i="39"/>
  <c r="B11" i="39"/>
  <c r="C11" i="39"/>
  <c r="B15" i="25"/>
  <c r="H12" i="39" l="1"/>
  <c r="H7" i="39"/>
  <c r="E12" i="39"/>
  <c r="G18" i="39"/>
  <c r="H21" i="39"/>
  <c r="H20" i="39"/>
  <c r="H19" i="39"/>
  <c r="H18" i="39"/>
  <c r="H17" i="39"/>
  <c r="F18" i="39"/>
  <c r="E19" i="39"/>
  <c r="E21" i="39"/>
  <c r="E20" i="39"/>
  <c r="G20" i="39" s="1"/>
  <c r="E18" i="39"/>
  <c r="E17" i="39"/>
  <c r="F17" i="39"/>
  <c r="F19" i="39"/>
  <c r="F20" i="39"/>
  <c r="F21" i="39"/>
  <c r="E11" i="39"/>
  <c r="D9" i="39"/>
  <c r="E7" i="39"/>
  <c r="B21" i="39"/>
  <c r="C21" i="39"/>
  <c r="B20" i="39"/>
  <c r="B18" i="39"/>
  <c r="B19" i="39"/>
  <c r="B17" i="39"/>
  <c r="C18" i="39"/>
  <c r="C17" i="39"/>
  <c r="B12" i="39"/>
  <c r="B7" i="39"/>
  <c r="C12" i="39"/>
  <c r="H16" i="25"/>
  <c r="D16" i="39" l="1"/>
  <c r="H9" i="25"/>
  <c r="B9" i="25"/>
  <c r="H8" i="25"/>
  <c r="B8" i="25"/>
  <c r="H11" i="25" l="1"/>
  <c r="E35" i="41"/>
  <c r="E6" i="41"/>
  <c r="E5" i="41"/>
  <c r="I7" i="39"/>
  <c r="B14" i="25" l="1"/>
  <c r="B13" i="25"/>
  <c r="H7" i="25"/>
  <c r="E33" i="41" l="1"/>
  <c r="E32" i="41"/>
  <c r="E17" i="41"/>
  <c r="E38" i="41"/>
  <c r="E37" i="41"/>
  <c r="E36" i="41"/>
  <c r="E34" i="41"/>
  <c r="E31" i="41"/>
  <c r="E30" i="41"/>
  <c r="E29" i="41"/>
  <c r="E28" i="41"/>
  <c r="E27" i="41"/>
  <c r="E26" i="41"/>
  <c r="E25" i="41"/>
  <c r="E24" i="41"/>
  <c r="E23" i="41"/>
  <c r="E22" i="41"/>
  <c r="E21" i="41"/>
  <c r="E20" i="41"/>
  <c r="E19" i="41"/>
  <c r="E18" i="41"/>
  <c r="E16" i="41"/>
  <c r="E15" i="41"/>
  <c r="E14" i="41"/>
  <c r="E13" i="41"/>
  <c r="E12" i="41"/>
  <c r="E11" i="41"/>
  <c r="E10" i="41"/>
  <c r="E9" i="41"/>
  <c r="E8" i="41"/>
  <c r="E7" i="41"/>
  <c r="E4" i="41"/>
  <c r="G21" i="39"/>
  <c r="C7" i="39"/>
  <c r="F7" i="39"/>
  <c r="C20" i="39"/>
  <c r="G7" i="39"/>
  <c r="G19" i="39"/>
  <c r="G17" i="39"/>
  <c r="D18" i="39"/>
  <c r="C19" i="39"/>
  <c r="D19" i="39" s="1"/>
  <c r="D20" i="39"/>
  <c r="D17" i="39"/>
  <c r="G16" i="39"/>
  <c r="G15" i="39"/>
  <c r="G14" i="39"/>
  <c r="G13" i="39"/>
  <c r="J16" i="39"/>
  <c r="J15" i="39"/>
  <c r="J14" i="39"/>
  <c r="J13" i="39"/>
  <c r="J21" i="39"/>
  <c r="J20" i="39"/>
  <c r="J19" i="39"/>
  <c r="J18" i="39"/>
  <c r="J17" i="39"/>
  <c r="I21" i="39"/>
  <c r="I20" i="39"/>
  <c r="I19" i="39"/>
  <c r="I18" i="39"/>
  <c r="I17" i="39"/>
  <c r="D14" i="39"/>
  <c r="D15" i="39"/>
  <c r="D21" i="39"/>
  <c r="D13" i="39"/>
  <c r="D5" i="39"/>
  <c r="F11" i="39" l="1"/>
  <c r="F12" i="39"/>
  <c r="I12" i="39"/>
  <c r="I11" i="39"/>
  <c r="J7" i="39"/>
  <c r="J12" i="39"/>
  <c r="J11" i="39"/>
  <c r="J10" i="39"/>
  <c r="J9" i="39"/>
  <c r="J8" i="39"/>
  <c r="J6" i="39"/>
  <c r="J5" i="39"/>
  <c r="G12" i="39"/>
  <c r="G11" i="39"/>
  <c r="G10" i="39"/>
  <c r="G9" i="39"/>
  <c r="G8" i="39"/>
  <c r="G6" i="39"/>
  <c r="G5" i="39"/>
  <c r="D12" i="39"/>
  <c r="D11" i="39"/>
  <c r="D10" i="39"/>
  <c r="D8" i="39"/>
  <c r="D7" i="39"/>
  <c r="D6" i="39"/>
  <c r="H15" i="25"/>
  <c r="B12" i="25"/>
  <c r="B11" i="25"/>
  <c r="B10" i="25"/>
  <c r="B7" i="25"/>
  <c r="E4" i="49"/>
  <c r="E5" i="49"/>
  <c r="E6" i="49"/>
  <c r="E7" i="49"/>
  <c r="E8" i="49"/>
  <c r="E9" i="49"/>
  <c r="E10" i="49"/>
  <c r="E11" i="49"/>
  <c r="E12" i="49"/>
  <c r="E67" i="49"/>
  <c r="E70" i="49"/>
  <c r="H10" i="25" l="1"/>
  <c r="H12" i="25"/>
  <c r="H13" i="25"/>
  <c r="H14" i="25"/>
</calcChain>
</file>

<file path=xl/sharedStrings.xml><?xml version="1.0" encoding="utf-8"?>
<sst xmlns="http://schemas.openxmlformats.org/spreadsheetml/2006/main" count="465" uniqueCount="278">
  <si>
    <t>Total</t>
  </si>
  <si>
    <t>Bibliographie :</t>
  </si>
  <si>
    <t>Source</t>
  </si>
  <si>
    <t>Hommes</t>
  </si>
  <si>
    <t>Femmes</t>
  </si>
  <si>
    <t>Année</t>
  </si>
  <si>
    <t>2016</t>
  </si>
  <si>
    <t>2017</t>
  </si>
  <si>
    <t>Heures d'enseignement</t>
  </si>
  <si>
    <t>Heures de pondération</t>
  </si>
  <si>
    <t>2018</t>
  </si>
  <si>
    <t>Sexe</t>
  </si>
  <si>
    <t>Collèges</t>
  </si>
  <si>
    <t>Formations générales et technologiques en lycée</t>
  </si>
  <si>
    <t>STS</t>
  </si>
  <si>
    <t>CPGE</t>
  </si>
  <si>
    <t>Formations professionnelles en lycée</t>
  </si>
  <si>
    <t>Effectifs</t>
  </si>
  <si>
    <t>Professeurs de chaire supérieure</t>
  </si>
  <si>
    <t>Moins de 30 ans</t>
  </si>
  <si>
    <t>De 30 à 40 ans</t>
  </si>
  <si>
    <t>De 40 à 50 ans</t>
  </si>
  <si>
    <t>Plus de 50 ans</t>
  </si>
  <si>
    <t>Regroupement de grades</t>
  </si>
  <si>
    <t>hors éducation prioritaire</t>
  </si>
  <si>
    <t>Autres activités (2)</t>
  </si>
  <si>
    <t>Service hebdomadaire total (3)</t>
  </si>
  <si>
    <t>Champ de l'étude</t>
  </si>
  <si>
    <t>Les décharges</t>
  </si>
  <si>
    <t>L'obligation réglementaire de service (ORS)</t>
  </si>
  <si>
    <t>2019</t>
  </si>
  <si>
    <t>2015</t>
  </si>
  <si>
    <t>Montant moyen annuel d'une HSA</t>
  </si>
  <si>
    <t>Ensemble</t>
  </si>
  <si>
    <t>2020</t>
  </si>
  <si>
    <t>2021</t>
  </si>
  <si>
    <t>Education musicale</t>
  </si>
  <si>
    <t>Arts plastiques</t>
  </si>
  <si>
    <t>Disciplines du domaine des services</t>
  </si>
  <si>
    <t>Disciplines du domaine de la production</t>
  </si>
  <si>
    <t>Histoire-Géographie</t>
  </si>
  <si>
    <t>Physique-Chimie</t>
  </si>
  <si>
    <t>Sciences de la vie et de la Terre</t>
  </si>
  <si>
    <t>Mathématiques</t>
  </si>
  <si>
    <t>Lettres</t>
  </si>
  <si>
    <t>Sciences économiques et sociales</t>
  </si>
  <si>
    <t>Education physique et sportive</t>
  </si>
  <si>
    <t>Philosophie</t>
  </si>
  <si>
    <t>Langues</t>
  </si>
  <si>
    <t>Discipline de poste - Toutes formations</t>
  </si>
  <si>
    <t>dont heures supplémentaires annualisées</t>
  </si>
  <si>
    <t>2022</t>
  </si>
  <si>
    <t>Agrégés (hors CPGE et hors STS)</t>
  </si>
  <si>
    <t>Part de bénéficiaires d'HSA</t>
  </si>
  <si>
    <t>Nombre d'enseignants</t>
  </si>
  <si>
    <t>Nombre d'heures d'enseignement</t>
  </si>
  <si>
    <t>Nombre d'enseignants qui font des HSA</t>
  </si>
  <si>
    <t>Nombre d'HSA</t>
  </si>
  <si>
    <t>Nombre d'HSA par enseignant</t>
  </si>
  <si>
    <t>Nombre d'HSA par enseignant éligible</t>
  </si>
  <si>
    <t>Indicateur</t>
  </si>
  <si>
    <t>Secteur public</t>
  </si>
  <si>
    <t>Secteur privé sous contrat</t>
  </si>
  <si>
    <t>Niveau d'enseignement</t>
  </si>
  <si>
    <t>Formations professionnelles</t>
  </si>
  <si>
    <t>Formations générales et technologiques</t>
  </si>
  <si>
    <t>CPGE et STS</t>
  </si>
  <si>
    <t>Formations de niveau collège (y compris Segpa) - Hors éducation prioritaire</t>
  </si>
  <si>
    <t>Formations de niveau collège (y compris Segpa) - Total</t>
  </si>
  <si>
    <t>Formations de niveau collège (y compris Segpa) - Réseau REP+</t>
  </si>
  <si>
    <t>Formations de niveau collège (y compris Segpa) - Réseau REP</t>
  </si>
  <si>
    <t>Nombre d'HSA par enseignant qui fait des HSA</t>
  </si>
  <si>
    <t>Enseignants effectuant au moins 2 HSA mais moins de 3 HSA</t>
  </si>
  <si>
    <t>Enseignants qui ne font pas d'HSA</t>
  </si>
  <si>
    <t>Ensemble des enseignants</t>
  </si>
  <si>
    <t>Temps complet</t>
  </si>
  <si>
    <t>Enseignement spécialisé</t>
  </si>
  <si>
    <t>Enseignants sans heures de pondération</t>
  </si>
  <si>
    <t>Enseignants avec heures de pondération</t>
  </si>
  <si>
    <t>Disciplines générales</t>
  </si>
  <si>
    <t>Certifiés</t>
  </si>
  <si>
    <t>Professeurs de lycée professionnel</t>
  </si>
  <si>
    <t>Professeurs d'EPS</t>
  </si>
  <si>
    <t>temps complet</t>
  </si>
  <si>
    <t>Part des enseignants qui font des HSA</t>
  </si>
  <si>
    <t>Ensemble second degré</t>
  </si>
  <si>
    <t>temps partiel</t>
  </si>
  <si>
    <t>Total établissements du second degré</t>
  </si>
  <si>
    <t>dont temps partiel qui font des HSA</t>
  </si>
  <si>
    <t>dont temps complet qui font des HSA</t>
  </si>
  <si>
    <t>dont HSA effectuées par des enseignants à temps partiel</t>
  </si>
  <si>
    <t>dont HSA effectuées par des enseignants à temps complet</t>
  </si>
  <si>
    <t>Nombre d'HSA par enseignant qui fait des HSA à temps complet</t>
  </si>
  <si>
    <t>Nombre d'HSA par enseignant qui fait des HSA à temps partiel</t>
  </si>
  <si>
    <t>Temps partiel</t>
  </si>
  <si>
    <t xml:space="preserve"> réseau REP</t>
  </si>
  <si>
    <t>dont : réseau REP+</t>
  </si>
  <si>
    <r>
      <rPr>
        <b/>
        <sz val="9"/>
        <rFont val="Arial"/>
        <family val="2"/>
      </rPr>
      <t>Source :</t>
    </r>
    <r>
      <rPr>
        <sz val="9"/>
        <rFont val="Arial"/>
        <family val="2"/>
      </rPr>
      <t xml:space="preserve"> DEPP, bases Relais.</t>
    </r>
  </si>
  <si>
    <t>Rapport montant moyen hommes-femmes</t>
  </si>
  <si>
    <t>Segpa</t>
  </si>
  <si>
    <t>2023</t>
  </si>
  <si>
    <t>Public</t>
  </si>
  <si>
    <t>Privé</t>
  </si>
  <si>
    <t>Agrégés et chaire supérieure</t>
  </si>
  <si>
    <r>
      <rPr>
        <b/>
        <sz val="9"/>
        <rFont val="Arial"/>
        <family val="2"/>
      </rPr>
      <t>Note :</t>
    </r>
    <r>
      <rPr>
        <sz val="9"/>
        <rFont val="Arial"/>
        <family val="2"/>
      </rPr>
      <t xml:space="preserve"> les montants sont calculés à partir du service hebdomadaire du constat de rentrée des bases Relais. Il s'agit de montants bruts.</t>
    </r>
  </si>
  <si>
    <t>Part</t>
  </si>
  <si>
    <t>Paris</t>
  </si>
  <si>
    <t>Aix-Marseille</t>
  </si>
  <si>
    <t>Besançon</t>
  </si>
  <si>
    <t>Bordeaux</t>
  </si>
  <si>
    <t>Clermont-Ferrand</t>
  </si>
  <si>
    <t>Dijon</t>
  </si>
  <si>
    <t>Grenoble</t>
  </si>
  <si>
    <t>Lille</t>
  </si>
  <si>
    <t>Lyon</t>
  </si>
  <si>
    <t>Montpellier</t>
  </si>
  <si>
    <t>Nancy-Metz</t>
  </si>
  <si>
    <t>Poitiers</t>
  </si>
  <si>
    <t>Strasbourg</t>
  </si>
  <si>
    <t>Toulouse</t>
  </si>
  <si>
    <t>Reims</t>
  </si>
  <si>
    <t>Amiens</t>
  </si>
  <si>
    <t>Limoges</t>
  </si>
  <si>
    <t>Nice</t>
  </si>
  <si>
    <t>Créteil</t>
  </si>
  <si>
    <t>Versailles</t>
  </si>
  <si>
    <t>Corse</t>
  </si>
  <si>
    <t>Normandie</t>
  </si>
  <si>
    <t>La Réunion</t>
  </si>
  <si>
    <t>Martinique</t>
  </si>
  <si>
    <t>Guadeloupe</t>
  </si>
  <si>
    <t>Guyane</t>
  </si>
  <si>
    <t>Mayotte</t>
  </si>
  <si>
    <t>Auvergne-Rhône-Alpes</t>
  </si>
  <si>
    <t>Bourgogne-Franche-Comté</t>
  </si>
  <si>
    <t>Grand Est</t>
  </si>
  <si>
    <t>Hauts-de-France</t>
  </si>
  <si>
    <t>Île-de-France</t>
  </si>
  <si>
    <t>Nouvelle-Aquitaine</t>
  </si>
  <si>
    <t>Occitanie</t>
  </si>
  <si>
    <t>Provence-Alpes-Côte d'Azur</t>
  </si>
  <si>
    <t>Public + Privé sous contrat</t>
  </si>
  <si>
    <t xml:space="preserve">Public </t>
  </si>
  <si>
    <t>Privé sous contrat</t>
  </si>
  <si>
    <r>
      <rPr>
        <b/>
        <sz val="9"/>
        <color indexed="12"/>
        <rFont val="Arial"/>
        <family val="2"/>
      </rPr>
      <t xml:space="preserve">Bretagne </t>
    </r>
    <r>
      <rPr>
        <sz val="9"/>
        <rFont val="Arial"/>
        <family val="2"/>
      </rPr>
      <t>(Rennes)</t>
    </r>
  </si>
  <si>
    <r>
      <rPr>
        <b/>
        <sz val="9"/>
        <color indexed="12"/>
        <rFont val="Arial"/>
        <family val="2"/>
      </rPr>
      <t>Centre-Val de Loire</t>
    </r>
    <r>
      <rPr>
        <sz val="9"/>
        <rFont val="Arial"/>
        <family val="2"/>
      </rPr>
      <t xml:space="preserve"> (Orléans-Tours)</t>
    </r>
  </si>
  <si>
    <r>
      <rPr>
        <b/>
        <sz val="9"/>
        <color indexed="12"/>
        <rFont val="Arial"/>
        <family val="2"/>
      </rPr>
      <t>Pays de la Loire</t>
    </r>
    <r>
      <rPr>
        <sz val="9"/>
        <color indexed="12"/>
        <rFont val="Arial"/>
        <family val="2"/>
      </rPr>
      <t xml:space="preserve"> </t>
    </r>
    <r>
      <rPr>
        <sz val="9"/>
        <rFont val="Arial"/>
        <family val="2"/>
      </rPr>
      <t>(Nantes)</t>
    </r>
  </si>
  <si>
    <t>Total Dom</t>
  </si>
  <si>
    <t>Total France</t>
  </si>
  <si>
    <t>Remplacements de courte durée (18h)</t>
  </si>
  <si>
    <t>Devoirs faits (24h)</t>
  </si>
  <si>
    <t>Appui à la prise en charge d'élèves à besoins particuliers</t>
  </si>
  <si>
    <t>Intervention découverte des métiers (24h)</t>
  </si>
  <si>
    <t>Stages de réussite (24h)</t>
  </si>
  <si>
    <t>Dispositif Ambition Emploi</t>
  </si>
  <si>
    <t>Enseignants cumulant Pacte et HSA</t>
  </si>
  <si>
    <t>Enseignants engagés dans plusieurs types Pacte</t>
  </si>
  <si>
    <t>2 types</t>
  </si>
  <si>
    <t>4 types et plus</t>
  </si>
  <si>
    <t>3 types</t>
  </si>
  <si>
    <t>Enseignants engagés dans au moins un type de  Pacte</t>
  </si>
  <si>
    <t>Pacte enseignant</t>
  </si>
  <si>
    <t>Enseignants engagés dans un seul type Pacte</t>
  </si>
  <si>
    <t>Part des enseignants éligibles qui font des HSA</t>
  </si>
  <si>
    <t>Évolution</t>
  </si>
  <si>
    <r>
      <t xml:space="preserve">La mise en œuvre du Pacte se traduit par un dispositif indemnitaire instaurant une part fonctionnelle de l’indemnité de suivi et d’orientation des élèves (ISOE) et de l’indemnité de suivi et d’accompagnement des élèves (ISAE) correspondant à l’exercice de missions complémentaires au sein des écoles, collèges, lycées d’enseignement général et technologique et des lycées professionnels.
L'ensemble des personnels enseignants, CPE et PsyEN, qu'ils soient fonctionnaires ou contractuels, en fonction des besoins et sur la base du volontariat, peuvent assurer des missions complémentaires. La </t>
    </r>
    <r>
      <rPr>
        <i/>
        <sz val="12"/>
        <rFont val="Arial"/>
        <family val="2"/>
      </rPr>
      <t>Note d'Information</t>
    </r>
    <r>
      <rPr>
        <sz val="12"/>
        <rFont val="Arial"/>
        <family val="2"/>
      </rPr>
      <t xml:space="preserve"> concerne, en revanche, uniquement le champ des enseignants exerçant dans les établissements du second degré.
Un premier ensemble de missions porte sur des activités pédagogiques en présence des élèves. Un second ensemble de missions portera sur le bon fonctionnement des écoles ou des établissements et sur les projets des équipes.
Les missions complémentaires sont assurées : pour certaines, sous la forme d’un volume horaire annuel ; pour d’autres, sous la forme d’un engagement annuel.
Chaque mission fait l’objet d’une rémunération forfaitaire de 1 250 € brut annuels, correspondant à une part fonctionnelle de l'ISOE ou de l'ISAE.
Le Pacte n’est pas comptabilisé dans le service total des enseignants.
</t>
    </r>
  </si>
  <si>
    <t>L'obligation réglementaire de service représente le nombre d'heures de cours qu'un enseignant doit effectuer dans le cadre de son service à temps plein. Il n'inclut donc pas les heures pour préparer les cours, corriger les copies, les heures de suppléance pour remplacer un collègue absent ou l'accompagnement éducatif après les cours.
Il s'élève à :
- 15 heures pour les agrégés ;
- 18 heures pour les certifiés, les professeurs de lycée professionnel et les adjoints d'enseignement ;
- 17 heures pour les professeurs agrégés d'EPS ;
- 20 heures pour les professeurs d'EPS ;
- De 9 à 11 heures pour un professeur de 1re année de CPGE (selon la taille de la classe) ;
- De 8 à 10 heures pour un professeur de 2e année de CPGE (selon la taille de la classe).</t>
  </si>
  <si>
    <r>
      <rPr>
        <b/>
        <sz val="9"/>
        <rFont val="Arial"/>
        <family val="2"/>
      </rPr>
      <t>Source :</t>
    </r>
    <r>
      <rPr>
        <sz val="9"/>
        <rFont val="Arial"/>
        <family val="2"/>
      </rPr>
      <t xml:space="preserve"> DEPP, bases Relais.</t>
    </r>
  </si>
  <si>
    <t>2024</t>
  </si>
  <si>
    <t>Enseignants effectuant  3 HSA et plus</t>
  </si>
  <si>
    <t>Total 2023</t>
  </si>
  <si>
    <t xml:space="preserve">Total </t>
  </si>
  <si>
    <t>en effectifs</t>
  </si>
  <si>
    <t>Coordination du dispositif de la découverte des métiers</t>
  </si>
  <si>
    <t>Tutorat d'un groupe d’élèves en tant que professeur référent</t>
  </si>
  <si>
    <t>Détection et prise en charge des élèves en décrochage</t>
  </si>
  <si>
    <t>Intervention dans des parcours de consolidation STS (24h)</t>
  </si>
  <si>
    <t>Enseignement dans les spécialisations professionnelles (24h)</t>
  </si>
  <si>
    <t>Lien établissement – entreprise (formation tuteurs stage, BDE)</t>
  </si>
  <si>
    <t>Coordination, mise en œuvre projets pédagiques innovants</t>
  </si>
  <si>
    <t>Dispositif Pôle emploi</t>
  </si>
  <si>
    <t>dont Économie et gestion</t>
  </si>
  <si>
    <t>Evolution</t>
  </si>
  <si>
    <t>De 30 à 39 ans</t>
  </si>
  <si>
    <t>De 40 à 49 ans</t>
  </si>
  <si>
    <t>Nombre d'enseignants éligibles aux HSA</t>
  </si>
  <si>
    <t>Part des enseignants éligibles aux HSA</t>
  </si>
  <si>
    <t>Enseignants effectuant 1 HSA</t>
  </si>
  <si>
    <t>Enseignants effectuant 2 HSA ou plus</t>
  </si>
  <si>
    <r>
      <rPr>
        <b/>
        <sz val="9"/>
        <rFont val="Arial"/>
        <family val="2"/>
      </rPr>
      <t xml:space="preserve">3. </t>
    </r>
    <r>
      <rPr>
        <sz val="9"/>
        <rFont val="Arial"/>
        <family val="2"/>
      </rPr>
      <t>Quasiment exclusivement des enseignants des corps du premier degré.</t>
    </r>
  </si>
  <si>
    <t>Secteur</t>
  </si>
  <si>
    <t>Statut</t>
  </si>
  <si>
    <t>Formation principale (4)</t>
  </si>
  <si>
    <t>Formation principale (1)</t>
  </si>
  <si>
    <t>Discipline de poste principale (1)</t>
  </si>
  <si>
    <r>
      <rPr>
        <b/>
        <sz val="9"/>
        <rFont val="Arial"/>
        <family val="2"/>
      </rPr>
      <t>1.</t>
    </r>
    <r>
      <rPr>
        <sz val="9"/>
        <rFont val="Arial"/>
        <family val="2"/>
      </rPr>
      <t xml:space="preserve"> Les enseignants sont classés dans la discipline dans laquelle ils effectuent la majorité de leur service.</t>
    </r>
  </si>
  <si>
    <r>
      <rPr>
        <b/>
        <sz val="9"/>
        <rFont val="Arial"/>
        <family val="2"/>
      </rPr>
      <t>1.</t>
    </r>
    <r>
      <rPr>
        <sz val="9"/>
        <rFont val="Arial"/>
        <family val="2"/>
      </rPr>
      <t xml:space="preserve"> Les enseignants sont classés dans le niveau de formation dans lequel ils effectuent la majorité de leur service.</t>
    </r>
  </si>
  <si>
    <r>
      <rPr>
        <b/>
        <sz val="9"/>
        <rFont val="Arial"/>
        <family val="2"/>
      </rPr>
      <t>1.</t>
    </r>
    <r>
      <rPr>
        <sz val="9"/>
        <rFont val="Arial"/>
        <family val="2"/>
      </rPr>
      <t xml:space="preserve"> Les enseignants sont classés dans le niveau de formation et la discipline dans lesquels ils effectuent la majorité de leur service.</t>
    </r>
  </si>
  <si>
    <t>Tranches d'âge</t>
  </si>
  <si>
    <t>Corps</t>
  </si>
  <si>
    <t>Quotité de service</t>
  </si>
  <si>
    <t>Heures supplémentaires année (HSA)</t>
  </si>
  <si>
    <t xml:space="preserve">Service hebdomadaire </t>
  </si>
  <si>
    <t>Physique-chimie</t>
  </si>
  <si>
    <r>
      <rPr>
        <b/>
        <sz val="9"/>
        <rFont val="Arial"/>
        <family val="2"/>
      </rPr>
      <t>1.</t>
    </r>
    <r>
      <rPr>
        <sz val="9"/>
        <rFont val="Arial"/>
        <family val="2"/>
      </rPr>
      <t xml:space="preserve"> Enseignants qui font la majorité de leur service en CPGE ou en STS. </t>
    </r>
  </si>
  <si>
    <t xml:space="preserve">Les bases Relais :
Les bases Relais rassemblent les données relatives au service des enseignants des établissements du second degré public et privé sous contrat : elles sont alimentées par les établissements et les gestionnaires académiques. Outre le service stricto sensu des enseignants en charge d'élèves à l'année, c'est-à-dire la mise en relation d'un enseignant devant tel groupe d'élèves pour assurer un cours de telle matière à un niveau donné durant l'année, les bases Relais contiennent des informations relatives aux heures de pondération, aux HSA et aux HSE.
</t>
  </si>
  <si>
    <t>Le terme de « décharge » est utilisé pour désigner des activités entraînant des aménagements aux obligations réglementaires de service d’enseignement devant élèves (ORS) des personnels enseignants et n'entre donc pas dans le cadre des heures de pondération. Il comprend des heures de réduction de service, par exemple pour un enseignant dont le service est partagé entre 2 communes différentes. Il comprend aussi des heures consacrées à des activités complémentaires à l’enseignement comme les heures d'animation de l'association sportive de l'établissement sous l'égide de l'Union nationale du sport scolaire (UNSS).</t>
  </si>
  <si>
    <t>Rappel heures supplémentaires annualisées 2024</t>
  </si>
  <si>
    <t>Rappel 2024</t>
  </si>
  <si>
    <t>2025</t>
  </si>
  <si>
    <t>4 web - Comparaison femmes/hommes entre les rentrées 2024 et 2025</t>
  </si>
  <si>
    <t>5 web - Part des enseignants qui font des HSA à la rentrée 2025</t>
  </si>
  <si>
    <r>
      <rPr>
        <b/>
        <sz val="9"/>
        <color theme="1"/>
        <rFont val="Arial"/>
        <family val="2"/>
      </rPr>
      <t>Lecture :</t>
    </r>
    <r>
      <rPr>
        <sz val="9"/>
        <color theme="1"/>
        <rFont val="Arial"/>
        <family val="2"/>
      </rPr>
      <t xml:space="preserve"> à la rentrée 2025, 73,1 % des enseignants font des HSA. Parmi les enseignants à temps complet, 76,2 % font des HSA. C'est le cas de 40,3 % des enseignants à temps partiel.</t>
    </r>
  </si>
  <si>
    <t>Évolution de la part des enseignants qui réalisent au moins une HSA entre 2015 et 2025</t>
  </si>
  <si>
    <t>2 - Évolution de la part des enseignants qui réalisent au moins une HSA entre 2015 et 2025 (en %)</t>
  </si>
  <si>
    <t>6 web - Évolution du nombre moyen de HSA par groupe de discipline (1) de 2015 à 2025</t>
  </si>
  <si>
    <t>7 web - Évolution de la part des enseignants qui réalisent des HSA entre 2015 et 2025</t>
  </si>
  <si>
    <t>Total 2024</t>
  </si>
  <si>
    <t>8 web - Part d'enseignants à temps partiel faisant des HSA en 2025 par niveau de la formation enseignée (1)</t>
  </si>
  <si>
    <t>Rappel
Rentrée 2024</t>
  </si>
  <si>
    <t>Total Hexagone</t>
  </si>
  <si>
    <t>9 web - Proportion d'enseignants engagés dans le pacte enseignant à la rentrée 2025</t>
  </si>
  <si>
    <t>Rappel 2024
Public + Privé sous contrat</t>
  </si>
  <si>
    <t>10 web - Proportion d'enseignants engagés dans le pacte enseignant par académie et secteur à la rentrée 2025</t>
  </si>
  <si>
    <r>
      <rPr>
        <b/>
        <sz val="9"/>
        <color indexed="8"/>
        <rFont val="Arial"/>
        <family val="2"/>
      </rPr>
      <t>Champ :</t>
    </r>
    <r>
      <rPr>
        <sz val="9"/>
        <color indexed="8"/>
        <rFont val="Arial"/>
        <family val="2"/>
      </rPr>
      <t xml:space="preserve"> France, public + privé sous contrat. Enseignants face à élèves à la rentrée.</t>
    </r>
  </si>
  <si>
    <r>
      <rPr>
        <b/>
        <sz val="9"/>
        <color indexed="8"/>
        <rFont val="Arial"/>
        <family val="2"/>
      </rPr>
      <t>Champ :</t>
    </r>
    <r>
      <rPr>
        <sz val="9"/>
        <color indexed="8"/>
        <rFont val="Arial"/>
        <family val="2"/>
      </rPr>
      <t xml:space="preserve"> France, public + privé sous contrat. Enseignants face à élèves à la rentrée 2025.</t>
    </r>
  </si>
  <si>
    <t>11 web - Proportion d'enseignants engagés dans le pacte enseignant par type de pacte à la rentrée 2025</t>
  </si>
  <si>
    <r>
      <rPr>
        <b/>
        <sz val="9"/>
        <color theme="1"/>
        <rFont val="Arial"/>
        <family val="2"/>
      </rPr>
      <t xml:space="preserve">Lecture : </t>
    </r>
    <r>
      <rPr>
        <sz val="9"/>
        <color theme="1"/>
        <rFont val="Arial"/>
        <family val="2"/>
      </rPr>
      <t xml:space="preserve"> à la rentrée 2025, 23,0 % des enseignants de l'académie de Clermont-Ferrand sont engagés pour au moins une mission du Pacte. </t>
    </r>
  </si>
  <si>
    <r>
      <rPr>
        <b/>
        <sz val="9"/>
        <color theme="1"/>
        <rFont val="Arial"/>
        <family val="2"/>
      </rPr>
      <t>Lecture :</t>
    </r>
    <r>
      <rPr>
        <sz val="9"/>
        <color theme="1"/>
        <rFont val="Arial"/>
        <family val="2"/>
      </rPr>
      <t xml:space="preserve"> pour les formations de niveau collège (y compris Segpa), 39,8 % des enseignants à temps partiel dans le secteur public font des HSA contre 15,5 % dans le secteur privé sous contrat. </t>
    </r>
  </si>
  <si>
    <t>Soutien renforcé en collège (18h)</t>
  </si>
  <si>
    <r>
      <rPr>
        <b/>
        <sz val="9"/>
        <color theme="1"/>
        <rFont val="Arial"/>
        <family val="2"/>
      </rPr>
      <t>Lecture :</t>
    </r>
    <r>
      <rPr>
        <sz val="9"/>
        <color theme="1"/>
        <rFont val="Arial"/>
        <family val="2"/>
      </rPr>
      <t xml:space="preserve"> à la rentrée 2025, un enseignant de physique-chimie réalise 2,12 HSA en moyenne contre 1,86 HSA en 2015.</t>
    </r>
  </si>
  <si>
    <r>
      <rPr>
        <b/>
        <sz val="9"/>
        <color theme="1"/>
        <rFont val="Arial"/>
        <family val="2"/>
      </rPr>
      <t>Lecture :</t>
    </r>
    <r>
      <rPr>
        <sz val="9"/>
        <color theme="1"/>
        <rFont val="Arial"/>
        <family val="2"/>
      </rPr>
      <t xml:space="preserve"> à la rentrée 2025, 33,6 % des femmes font une HSA et 37,2 % en font deux ou plus. </t>
    </r>
  </si>
  <si>
    <t>Total 2025</t>
  </si>
  <si>
    <r>
      <t xml:space="preserve">Baradji É., 2025, « Les heures supplémentaires des enseignants à la rentrée 2024 dans les établissements du second degré », </t>
    </r>
    <r>
      <rPr>
        <i/>
        <sz val="10"/>
        <color theme="1"/>
        <rFont val="Arial"/>
        <family val="2"/>
      </rPr>
      <t>Note d’Information</t>
    </r>
    <r>
      <rPr>
        <sz val="10"/>
        <color theme="1"/>
        <rFont val="Arial"/>
        <family val="2"/>
      </rPr>
      <t>, n° 25.31.</t>
    </r>
  </si>
  <si>
    <r>
      <t xml:space="preserve">Baradji É., 2024, « Les heures supplémentaires des enseignants à la rentrée 2023 dans les établissements du second degré », </t>
    </r>
    <r>
      <rPr>
        <i/>
        <sz val="10"/>
        <color theme="1"/>
        <rFont val="Arial"/>
        <family val="2"/>
      </rPr>
      <t>Note d’Information</t>
    </r>
    <r>
      <rPr>
        <sz val="10"/>
        <color theme="1"/>
        <rFont val="Arial"/>
        <family val="2"/>
      </rPr>
      <t>, n° 24.33.</t>
    </r>
  </si>
  <si>
    <r>
      <t xml:space="preserve">Idmachiche S., 2025, « Les enseignants déclarent travailler 41 heures 30 en moyenne par semaine hors vacances scolaires », </t>
    </r>
    <r>
      <rPr>
        <i/>
        <sz val="10"/>
        <color theme="1"/>
        <rFont val="Arial"/>
        <family val="2"/>
      </rPr>
      <t>Note d’Information,</t>
    </r>
    <r>
      <rPr>
        <sz val="10"/>
        <color theme="1"/>
        <rFont val="Arial"/>
        <family val="2"/>
      </rPr>
      <t xml:space="preserve"> n° 25.62.</t>
    </r>
  </si>
  <si>
    <r>
      <t>Professeurs de lycée professionnel</t>
    </r>
    <r>
      <rPr>
        <b/>
        <vertAlign val="superscript"/>
        <sz val="9"/>
        <rFont val="Arial"/>
        <family val="2"/>
      </rPr>
      <t>2</t>
    </r>
  </si>
  <si>
    <r>
      <t>Professeurs d'EPS</t>
    </r>
    <r>
      <rPr>
        <b/>
        <vertAlign val="superscript"/>
        <sz val="9"/>
        <rFont val="Arial"/>
        <family val="2"/>
      </rPr>
      <t>3</t>
    </r>
  </si>
  <si>
    <t xml:space="preserve">
Cette Note d'Information concerne les enseignants des établissements du second degré   qui assurent des cours à l'année face aux élèves. Ils peuvent être dans un corps du second degré ou du premier degré (dans les Segpa) et exercer dans des formations post-bac. Pour reconstituer au mieux le service des enseignants, les doublons interacadémiques ou les enseignants assurant une partie de leur service dans le public et une autre dans le privé ont été retirés. Quand un enseignant assure des cours dans plusieurs niveaux, c'est le niveau dans lequel il réalise le plus d'heures qui est retenu et les heures réalisées dans des postes secondaires sont aussi prises en compte. 
Tous les établissements du second degré sont pris en compte, y compris les établissements régionaux d'enseignement adapté (EREA).
Les formations avec des petits effectifs (formations complémentaires diplômantes, préparations pré-bac et post-bac diverses hors STS et CPGE) ont été écartées du champ pour plus de lisibilité des tableaux.
Les résultats concernent les secteurs public et privé sous contrat pour la France.
La période 2015-2025 est une période où la réglementation a été stable après les modifications importantes entre la rentrée 2014 et 2015 avec notamment le basculement de décharges d'enseignement vers des indemnités et la pondération d'heures d'enseignement sous certaines conditions en remplacement de l'heure dite de première chaire.
Cependant, à partir de la rentrée 2019, les 2 premières HSA peuvent être imposées par les chefs d'établissement contre une seule heure auparavant.
À partir de la rentrée 2022, les enseignants qui sont à temps partiel peuvent faire des HSA.
La rentrée 2023 est marquée par la mise en place du Pacte enseignants.
</t>
  </si>
  <si>
    <t>Montant moyen annuel d'une HSA pour un ou une bénéficiaire</t>
  </si>
  <si>
    <t>Femme</t>
  </si>
  <si>
    <t>Homme</t>
  </si>
  <si>
    <t>Montant moyen pour un ou une bénéficiaire de HSA</t>
  </si>
  <si>
    <t xml:space="preserve">
Pour prendre en compte des spécificités inhérentes à l'enseignement dans certains niveaux de formation en matière de préparation, de recherches personnelles nécessaires à la réalisation des heures d'enseignement et d'évaluation des élèves, les enseignants ont des heures d’enseignement pondérées.
Les heures en STS ont un coefficient de pondération de 1,25 et celles en CPGE (pour les enseignants qui ont seulement une partie de leur service en CPGE) de 1,50.
Depuis 2015, les enseignants des établissements situés en réseau d'éducation prioritaire REP+ ont également des heures d’enseignement pondérées par un coefficient de pondération de 1,1.
Avec les mesures de la rentrée 2015, la pondération des heures d’enseignement est étendue aux enseignants qui donnent cours dans des classes de premières et terminales générales et technologiques (sauf pour les enseignants d’éducation physique et sportive). Chaque heure d'enseignement dans ces classes est affectée d'un coefficient de pondération de 1,1. La pondération s'applique dès la première heure assurée, mais seules les dix premières heures assurées dans ces classes sont pondérées.
</t>
  </si>
  <si>
    <t>Contractuels et maître délégués</t>
  </si>
  <si>
    <t>Intervention dans le cadre d’activités optionnelles dans la voie professionnelle (1)</t>
  </si>
  <si>
    <r>
      <rPr>
        <b/>
        <sz val="9"/>
        <rFont val="Arial"/>
        <family val="2"/>
      </rPr>
      <t xml:space="preserve">Lecture : </t>
    </r>
    <r>
      <rPr>
        <sz val="9"/>
        <rFont val="Arial"/>
        <family val="2"/>
      </rPr>
      <t xml:space="preserve"> à la rentrée 2025, dans le secteur public, 25 % des enseignantes sont engagées pour au moins une mission du Pacte. </t>
    </r>
  </si>
  <si>
    <t>Enseignants contractuels et maitres délégés</t>
  </si>
  <si>
    <t>Fonctionnaires ou assimilés</t>
  </si>
  <si>
    <r>
      <t>Agrégés (CPGE et STS)</t>
    </r>
    <r>
      <rPr>
        <b/>
        <vertAlign val="superscript"/>
        <sz val="9"/>
        <rFont val="Arial"/>
        <family val="2"/>
      </rPr>
      <t>1</t>
    </r>
  </si>
  <si>
    <r>
      <t>Certifiés</t>
    </r>
    <r>
      <rPr>
        <b/>
        <vertAlign val="superscript"/>
        <sz val="9"/>
        <rFont val="Arial"/>
        <family val="2"/>
      </rPr>
      <t>2</t>
    </r>
  </si>
  <si>
    <r>
      <t>Autres fonctionnaires ou assimilés</t>
    </r>
    <r>
      <rPr>
        <b/>
        <vertAlign val="superscript"/>
        <sz val="9"/>
        <rFont val="Arial"/>
        <family val="2"/>
      </rPr>
      <t>2</t>
    </r>
  </si>
  <si>
    <r>
      <rPr>
        <b/>
        <sz val="9"/>
        <rFont val="Arial"/>
        <family val="2"/>
      </rPr>
      <t>2.</t>
    </r>
    <r>
      <rPr>
        <sz val="9"/>
        <rFont val="Arial"/>
        <family val="2"/>
      </rPr>
      <t xml:space="preserve"> Y compris certifiés, professeurs de lycée professionnel et professeurs d'EPS bi-admissibles.</t>
    </r>
  </si>
  <si>
    <r>
      <rPr>
        <b/>
        <sz val="9"/>
        <rFont val="Arial"/>
        <family val="2"/>
      </rPr>
      <t xml:space="preserve">Lecture : </t>
    </r>
    <r>
      <rPr>
        <sz val="9"/>
        <rFont val="Arial"/>
        <family val="2"/>
      </rPr>
      <t xml:space="preserve">à la rentrée 2025, 73,1 % des enseignants (tous grades confondus) font des HSA. Le montant moyen annuel d’une HSA par semaine s'élève pour eux à 1 481 €, 1 451 € pour les femmes et 1 516 € pour les hommes. Les hommes sont rémunérés annuellement en moyenne à hauteur de 3 944 € pour les HSA réalisées, contre 3 189 €  pour les femmes, soit un rapport hommes-femmes égal à 1,24 (24 % en plus pour les hommes contre 23 % en 2024).  
</t>
    </r>
  </si>
  <si>
    <t>Autres fonctionnaires ou assimilés</t>
  </si>
  <si>
    <t>Enseignants contractuels et maîtres délégués</t>
  </si>
  <si>
    <r>
      <rPr>
        <b/>
        <sz val="9"/>
        <rFont val="Arial"/>
        <family val="2"/>
      </rPr>
      <t xml:space="preserve">Lecture : </t>
    </r>
    <r>
      <rPr>
        <sz val="9"/>
        <rFont val="Arial"/>
        <family val="2"/>
      </rPr>
      <t xml:space="preserve"> à la rentrée 2025, tous secteurs confondus, 17,9 % des enseignants sont engagés dans la mission "Remplacements de courte durée".</t>
    </r>
  </si>
  <si>
    <r>
      <rPr>
        <b/>
        <sz val="9"/>
        <rFont val="Arial"/>
        <family val="2"/>
      </rPr>
      <t>Champ :</t>
    </r>
    <r>
      <rPr>
        <sz val="9"/>
        <rFont val="Arial"/>
        <family val="2"/>
      </rPr>
      <t xml:space="preserve"> France, public + privé sous contrat. Enseignants face à élèves à la rentrée 2025.</t>
    </r>
  </si>
  <si>
    <t>Le service hebdomadaire moyen correspond à l’ensemble des heures consacrées à l'enseignement, ainsi qu'à celles consacrées à des activités complémentaires (par exemple, les heures d'associations sportives) et aux réductions de service (décharges) prévues en début d’année prévues en début d’année avec une régularité hebdomadaire.</t>
  </si>
  <si>
    <r>
      <rPr>
        <b/>
        <sz val="12"/>
        <rFont val="Arial"/>
        <family val="2"/>
      </rPr>
      <t xml:space="preserve">
Principe</t>
    </r>
    <r>
      <rPr>
        <sz val="12"/>
        <rFont val="Arial"/>
        <family val="2"/>
      </rPr>
      <t xml:space="preserve">
Les HSA sont les heures supplémentaires effectuées chaque semaine en sus de l’obligation réglementaire de service (ORS), qui est le temps d'enseignement hebdomadaire dû par un enseignant. Par exemple, un professeur certifié qui a une ORS de 18 heures et qui assure 19h d’enseignement en REP+ aura ses 18h d'enseignement inclues dans l'ORS pondérées par 1,1, ce niveau de formation ouvrant droit à 1,1 heure de pondération, soit 19,8 heures de service, auxquelles s'ajoute l'heure d'enseignement supplémentaire. Il aura donc un service total de : (18*1,1)  + 1 = 20,8, soit 2,8 HSA. 
</t>
    </r>
    <r>
      <rPr>
        <b/>
        <sz val="12"/>
        <rFont val="Arial"/>
        <family val="2"/>
      </rPr>
      <t>Eligibilité</t>
    </r>
    <r>
      <rPr>
        <sz val="12"/>
        <rFont val="Arial"/>
        <family val="2"/>
      </rPr>
      <t xml:space="preserve">
Depuis la rentrée 2019, les 2 premières HSA peuvent être imposées contre la première heure auparavant, les chefs d’établissement doivent faire appel au volontariat des enseignants pour les heures suivantes.
Les enseignants à temps partiel peuvent bénéficier d'HSA depuis la rentrée 2022. 
Les stagiaires en responsabilité et les contractuels alternants ne sont néanmoins pas éligibles à ce dispositif. 
</t>
    </r>
    <r>
      <rPr>
        <b/>
        <sz val="12"/>
        <rFont val="Arial"/>
        <family val="2"/>
      </rPr>
      <t>Rémunération</t>
    </r>
    <r>
      <rPr>
        <sz val="12"/>
        <rFont val="Arial"/>
        <family val="2"/>
      </rPr>
      <t xml:space="preserve">
Une HSA est rémunérée différemment selon le corps. Son montant brut est égal au traitement annuel moyen brut du corps divisé par le maximum de service de ce corps, le tout multiplié par 9/13.
La rémunération de la première HSA est majorée de 20 %. Pour les enseignants nommés à la hors-classe ou à la classe exceptionnelle, le montant de l'HSA  est majoré de 10 %.
Les HSA ne rémunèrent pas non plus l'accompagnement éducatif après les cours, ni le dispositif Devoirs faits.
Ce type d'heure supplémentaire ne doit pas être confondu avec les heures supplémentaires
effectives (HSE), qui sont ponctuelles, dans le cadre d’une suppléance par exemple.
</t>
    </r>
    <r>
      <rPr>
        <b/>
        <sz val="12"/>
        <rFont val="Arial"/>
        <family val="2"/>
      </rPr>
      <t>Service enseignant</t>
    </r>
    <r>
      <rPr>
        <sz val="12"/>
        <rFont val="Arial"/>
        <family val="2"/>
      </rPr>
      <t xml:space="preserve">
Les HSA font partie du service des enseignants.
</t>
    </r>
  </si>
  <si>
    <r>
      <rPr>
        <b/>
        <sz val="9"/>
        <rFont val="Arial"/>
        <family val="2"/>
      </rPr>
      <t xml:space="preserve">1. </t>
    </r>
    <r>
      <rPr>
        <sz val="9"/>
        <rFont val="Arial"/>
        <family val="2"/>
      </rPr>
      <t>Activité du Pacte mise en place à la rentrée 2025. Deux activités ont été supprimées : "Tutorat d'un groupe d'élèves en tant que professeurs référent" et "Intervention en petits groupe d'élèves selon leur difficulté".</t>
    </r>
  </si>
  <si>
    <r>
      <rPr>
        <b/>
        <sz val="9"/>
        <rFont val="Arial"/>
        <family val="2"/>
      </rPr>
      <t>Lecture :</t>
    </r>
    <r>
      <rPr>
        <sz val="9"/>
        <rFont val="Arial"/>
        <family val="2"/>
      </rPr>
      <t xml:space="preserve"> en 2025, le nombre d'enseignants, d'enseignants éligibles aux HSA ainsi que le nombre d'heures d'enseignement reste stable par rapport à 2024 (-0,1 %). Le nombre de bénéficiaires de HSA augmente de 1,6 % et le nombre de HSA de 2 %. En moyenne, le nombre d'HSA par enseignant et par enseignant éligible augmente (de 1,8 %). Il augmente également parmi les bénéficiaires, à un rythme moins soutenu (0,4 %).</t>
    </r>
  </si>
  <si>
    <r>
      <rPr>
        <b/>
        <sz val="9"/>
        <rFont val="Arial"/>
        <family val="2"/>
      </rPr>
      <t>Champ :</t>
    </r>
    <r>
      <rPr>
        <sz val="9"/>
        <rFont val="Arial"/>
        <family val="2"/>
      </rPr>
      <t xml:space="preserve"> France, public + privé sous contrat. Enseignants face à élèves à la rentrée.</t>
    </r>
  </si>
  <si>
    <r>
      <t xml:space="preserve">Fiche 9.11 du RERS 2026 : </t>
    </r>
    <r>
      <rPr>
        <i/>
        <sz val="10"/>
        <rFont val="Arial"/>
        <family val="2"/>
      </rPr>
      <t>à paraître.</t>
    </r>
  </si>
  <si>
    <t>3 web - Montant moyen des HSA par regroupement de grades et par sexe à la rentrée 2025</t>
  </si>
  <si>
    <r>
      <rPr>
        <b/>
        <sz val="9"/>
        <color theme="1"/>
        <rFont val="Marianne"/>
      </rPr>
      <t>Lecture :</t>
    </r>
    <r>
      <rPr>
        <sz val="9"/>
        <color theme="1"/>
        <rFont val="Marianne"/>
      </rPr>
      <t xml:space="preserve"> à la rentrée 2025, 76,4 % des hommes font au moins une HSA ou plus, contre 70,8 % des femmes.</t>
    </r>
  </si>
  <si>
    <r>
      <rPr>
        <b/>
        <sz val="9"/>
        <color indexed="8"/>
        <rFont val="Marianne"/>
      </rPr>
      <t>Champ :</t>
    </r>
    <r>
      <rPr>
        <sz val="9"/>
        <color indexed="8"/>
        <rFont val="Marianne"/>
      </rPr>
      <t xml:space="preserve"> France, public + privé sous contrat. Enseignants face à élèves à la rentrée.</t>
    </r>
  </si>
  <si>
    <r>
      <rPr>
        <b/>
        <sz val="9"/>
        <rFont val="Marianne"/>
      </rPr>
      <t>Source :</t>
    </r>
    <r>
      <rPr>
        <sz val="9"/>
        <rFont val="Marianne"/>
      </rPr>
      <t xml:space="preserve"> DEPP, bases Relais.</t>
    </r>
  </si>
  <si>
    <r>
      <t>1 - Service hebdomadaire ordinaire, en moyenne pour les enseignants des établissements du second degré en 2025</t>
    </r>
    <r>
      <rPr>
        <b/>
        <vertAlign val="superscript"/>
        <sz val="9"/>
        <color theme="1"/>
        <rFont val="Marianne"/>
      </rPr>
      <t>1</t>
    </r>
  </si>
  <si>
    <r>
      <rPr>
        <b/>
        <sz val="9"/>
        <color theme="1"/>
        <rFont val="Marianne"/>
      </rPr>
      <t>1.</t>
    </r>
    <r>
      <rPr>
        <sz val="9"/>
        <color theme="1"/>
        <rFont val="Marianne"/>
      </rPr>
      <t xml:space="preserve"> Ce service hebdomadaire ordinaire ne comprend pas les activités exceptionnelles comme le remplacement d'un collègue absent, ni les heures supplémentaires ponctuelles, ni l'accompagnement éducatif après les cours comme la participation au dispositif "Devoirs faits".</t>
    </r>
  </si>
  <si>
    <r>
      <t>2.</t>
    </r>
    <r>
      <rPr>
        <sz val="9"/>
        <rFont val="Marianne"/>
      </rPr>
      <t xml:space="preserve"> Il s’agit essentiellement d’heures consacrées à des activités complémentaires, comme du soutien scolaire. </t>
    </r>
  </si>
  <si>
    <r>
      <rPr>
        <b/>
        <sz val="9"/>
        <rFont val="Marianne"/>
      </rPr>
      <t>3.</t>
    </r>
    <r>
      <rPr>
        <sz val="9"/>
        <rFont val="Marianne"/>
      </rPr>
      <t xml:space="preserve"> Y compris les pondérations.</t>
    </r>
  </si>
  <si>
    <r>
      <rPr>
        <b/>
        <sz val="9"/>
        <rFont val="Marianne"/>
      </rPr>
      <t>4.</t>
    </r>
    <r>
      <rPr>
        <sz val="9"/>
        <rFont val="Marianne"/>
      </rPr>
      <t xml:space="preserve"> Les enseignants sont classés dans le niveau de formation dans lequel ils effectuent la majorité de leur service.</t>
    </r>
  </si>
  <si>
    <r>
      <rPr>
        <b/>
        <sz val="9"/>
        <color indexed="8"/>
        <rFont val="Marianne"/>
      </rPr>
      <t>Champ :</t>
    </r>
    <r>
      <rPr>
        <sz val="9"/>
        <color indexed="8"/>
        <rFont val="Marianne"/>
      </rPr>
      <t xml:space="preserve"> France, public + privé sous contrat. Enseignants face à élèves à la rentrée 2025.</t>
    </r>
  </si>
  <si>
    <r>
      <rPr>
        <b/>
        <sz val="9"/>
        <rFont val="Marianne"/>
      </rPr>
      <t>Source :</t>
    </r>
    <r>
      <rPr>
        <sz val="9"/>
        <rFont val="Marianne"/>
      </rPr>
      <t xml:space="preserve"> DEPP, bases Relais.</t>
    </r>
  </si>
  <si>
    <r>
      <rPr>
        <b/>
        <sz val="9"/>
        <rFont val="Marianne"/>
      </rPr>
      <t>Lecture :</t>
    </r>
    <r>
      <rPr>
        <sz val="9"/>
        <rFont val="Marianne"/>
      </rPr>
      <t xml:space="preserve"> à la rentrée 2025, les enseignants des établissements du second degré ont un service hebdomadaire moyen de 18,5 heures qui se décompose en 17,6 heures devant élèves, 0,5 heure dans une autre activité et 0,5 heure de pondération. Dans ce service, il y a 1,7 HSA.</t>
    </r>
  </si>
  <si>
    <r>
      <t xml:space="preserve">Réf. : </t>
    </r>
    <r>
      <rPr>
        <i/>
        <sz val="9"/>
        <rFont val="Marianne"/>
      </rPr>
      <t>Note d'Information,</t>
    </r>
    <r>
      <rPr>
        <sz val="9"/>
        <rFont val="Marianne"/>
      </rPr>
      <t xml:space="preserve"> n°26.28 DEPP.</t>
    </r>
  </si>
  <si>
    <r>
      <t xml:space="preserve">Réf. : </t>
    </r>
    <r>
      <rPr>
        <i/>
        <sz val="9"/>
        <rFont val="Arial"/>
        <family val="2"/>
      </rPr>
      <t>Note d'Information,</t>
    </r>
    <r>
      <rPr>
        <sz val="9"/>
        <rFont val="Arial"/>
        <family val="2"/>
      </rPr>
      <t xml:space="preserve"> n°26.28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</si>
</sst>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_-;\-* #,##0.00\ _€_-;_-* &quot;-&quot;??\ _€_-;_-@_-"/>
    <numFmt numFmtId="165" formatCode="_-* #,##0.0\ _€_-;\-* #,##0.0\ _€_-;_-* &quot;-&quot;??\ _€_-;_-@_-"/>
    <numFmt numFmtId="166" formatCode="0.0%"/>
    <numFmt numFmtId="167" formatCode="#,##0.0"/>
    <numFmt numFmtId="168" formatCode="0.0&quot; &quot;%"/>
    <numFmt numFmtId="169" formatCode="#,##0.0_ ;\-#,##0.0\ "/>
    <numFmt numFmtId="170" formatCode="#,##0_ ;\-#,##0\ "/>
    <numFmt numFmtId="171" formatCode="0.0"/>
  </numFmts>
  <fonts count="70"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sz val="9"/>
      <color theme="1"/>
      <name val="Arial"/>
      <family val="2"/>
    </font>
    <font>
      <sz val="12"/>
      <color indexed="8"/>
      <name val="Arial"/>
      <family val="2"/>
    </font>
    <font>
      <b/>
      <sz val="12"/>
      <color theme="3" tint="0.39997558519241921"/>
      <name val="Arial"/>
      <family val="2"/>
    </font>
    <font>
      <b/>
      <sz val="11"/>
      <color theme="1"/>
      <name val="Calibri"/>
      <family val="2"/>
      <scheme val="minor"/>
    </font>
    <font>
      <i/>
      <sz val="9"/>
      <color theme="1"/>
      <name val="Arial"/>
      <family val="2"/>
    </font>
    <font>
      <sz val="12"/>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i/>
      <sz val="11"/>
      <color theme="1"/>
      <name val="Calibri"/>
      <family val="2"/>
      <scheme val="minor"/>
    </font>
    <font>
      <i/>
      <sz val="11"/>
      <color theme="5" tint="-0.499984740745262"/>
      <name val="Calibri"/>
      <family val="2"/>
      <scheme val="minor"/>
    </font>
    <font>
      <b/>
      <sz val="9"/>
      <color theme="1"/>
      <name val="Calibri"/>
      <family val="2"/>
      <scheme val="minor"/>
    </font>
    <font>
      <b/>
      <i/>
      <sz val="9"/>
      <color theme="1"/>
      <name val="Arial"/>
      <family val="2"/>
    </font>
    <font>
      <sz val="11"/>
      <name val="Calibri"/>
      <family val="2"/>
      <scheme val="minor"/>
    </font>
    <font>
      <b/>
      <sz val="9"/>
      <color rgb="FF0000FF"/>
      <name val="Arial"/>
      <family val="2"/>
    </font>
    <font>
      <sz val="9"/>
      <color rgb="FF0000FF"/>
      <name val="Arial"/>
      <family val="2"/>
    </font>
    <font>
      <b/>
      <sz val="9"/>
      <color indexed="12"/>
      <name val="Arial"/>
      <family val="2"/>
    </font>
    <font>
      <sz val="9"/>
      <color indexed="12"/>
      <name val="Arial"/>
      <family val="2"/>
    </font>
    <font>
      <b/>
      <sz val="9"/>
      <color rgb="FF3333FF"/>
      <name val="Arial"/>
      <family val="2"/>
    </font>
    <font>
      <i/>
      <sz val="9"/>
      <name val="Arial"/>
      <family val="2"/>
    </font>
    <font>
      <sz val="12"/>
      <name val="Arial"/>
      <family val="2"/>
    </font>
    <font>
      <i/>
      <sz val="12"/>
      <name val="Arial"/>
      <family val="2"/>
    </font>
    <font>
      <i/>
      <sz val="10"/>
      <color theme="1"/>
      <name val="Arial"/>
      <family val="2"/>
    </font>
    <font>
      <sz val="9"/>
      <name val="Calibri"/>
      <family val="2"/>
      <scheme val="minor"/>
    </font>
    <font>
      <sz val="8"/>
      <name val="Calibri"/>
      <family val="2"/>
      <scheme val="minor"/>
    </font>
    <font>
      <b/>
      <vertAlign val="superscript"/>
      <sz val="9"/>
      <name val="Arial"/>
      <family val="2"/>
    </font>
    <font>
      <b/>
      <sz val="12"/>
      <name val="Arial"/>
      <family val="2"/>
    </font>
    <font>
      <b/>
      <sz val="9"/>
      <name val="Calibri"/>
      <family val="2"/>
      <scheme val="minor"/>
    </font>
    <font>
      <i/>
      <sz val="11"/>
      <name val="Calibri"/>
      <family val="2"/>
      <scheme val="minor"/>
    </font>
    <font>
      <i/>
      <sz val="10"/>
      <name val="Arial"/>
      <family val="2"/>
    </font>
    <font>
      <b/>
      <sz val="9"/>
      <name val="Marianne"/>
    </font>
    <font>
      <sz val="9"/>
      <name val="Marianne"/>
    </font>
    <font>
      <sz val="11"/>
      <name val="Marianne"/>
    </font>
    <font>
      <sz val="11"/>
      <color theme="1"/>
      <name val="Marianne"/>
    </font>
    <font>
      <b/>
      <sz val="9"/>
      <color theme="1"/>
      <name val="Marianne"/>
    </font>
    <font>
      <sz val="9"/>
      <color theme="1"/>
      <name val="Marianne"/>
    </font>
    <font>
      <i/>
      <sz val="11"/>
      <color theme="1"/>
      <name val="Marianne"/>
    </font>
    <font>
      <sz val="9"/>
      <color indexed="8"/>
      <name val="Marianne"/>
    </font>
    <font>
      <b/>
      <sz val="9"/>
      <color indexed="8"/>
      <name val="Marianne"/>
    </font>
    <font>
      <i/>
      <sz val="9"/>
      <name val="Marianne"/>
    </font>
    <font>
      <b/>
      <sz val="11"/>
      <color theme="1"/>
      <name val="Marianne"/>
    </font>
    <font>
      <b/>
      <vertAlign val="superscript"/>
      <sz val="9"/>
      <color theme="1"/>
      <name val="Marianne"/>
    </font>
    <font>
      <b/>
      <i/>
      <sz val="9"/>
      <color theme="1"/>
      <name val="Marianne"/>
    </font>
    <font>
      <i/>
      <sz val="9"/>
      <color theme="1"/>
      <name val="Marianne"/>
    </font>
    <font>
      <sz val="9"/>
      <color rgb="FF0070C0"/>
      <name val="Marianne"/>
    </font>
    <font>
      <i/>
      <sz val="9"/>
      <color rgb="FF0070C0"/>
      <name val="Marianne"/>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s>
  <cellStyleXfs count="45">
    <xf numFmtId="0" fontId="0" fillId="0" borderId="0"/>
    <xf numFmtId="164" fontId="1" fillId="0" borderId="0" applyFont="0" applyFill="0" applyBorder="0" applyAlignment="0" applyProtection="0"/>
    <xf numFmtId="9" fontId="1" fillId="0" borderId="0" applyFon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16" applyNumberFormat="0" applyAlignment="0" applyProtection="0"/>
    <xf numFmtId="0" fontId="25" fillId="6" borderId="17" applyNumberFormat="0" applyAlignment="0" applyProtection="0"/>
    <xf numFmtId="0" fontId="26" fillId="6" borderId="16" applyNumberFormat="0" applyAlignment="0" applyProtection="0"/>
    <xf numFmtId="0" fontId="27" fillId="0" borderId="18" applyNumberFormat="0" applyFill="0" applyAlignment="0" applyProtection="0"/>
    <xf numFmtId="0" fontId="28" fillId="7" borderId="19" applyNumberFormat="0" applyAlignment="0" applyProtection="0"/>
    <xf numFmtId="0" fontId="29" fillId="0" borderId="0" applyNumberFormat="0" applyFill="0" applyBorder="0" applyAlignment="0" applyProtection="0"/>
    <xf numFmtId="0" fontId="1" fillId="8" borderId="20" applyNumberFormat="0" applyFont="0" applyAlignment="0" applyProtection="0"/>
    <xf numFmtId="0" fontId="30" fillId="0" borderId="0" applyNumberFormat="0" applyFill="0" applyBorder="0" applyAlignment="0" applyProtection="0"/>
    <xf numFmtId="0" fontId="14" fillId="0" borderId="21" applyNumberFormat="0" applyFill="0" applyAlignment="0" applyProtection="0"/>
    <xf numFmtId="0" fontId="3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32" borderId="0" applyNumberFormat="0" applyBorder="0" applyAlignment="0" applyProtection="0"/>
    <xf numFmtId="0" fontId="32" fillId="0" borderId="0"/>
  </cellStyleXfs>
  <cellXfs count="422">
    <xf numFmtId="0" fontId="0" fillId="0" borderId="0" xfId="0"/>
    <xf numFmtId="0" fontId="3" fillId="0" borderId="0" xfId="0" applyFont="1"/>
    <xf numFmtId="0" fontId="6" fillId="0" borderId="0" xfId="0" applyFont="1"/>
    <xf numFmtId="0" fontId="9" fillId="0" borderId="0" xfId="0" applyFont="1" applyFill="1" applyBorder="1" applyAlignment="1">
      <alignment horizontal="left"/>
    </xf>
    <xf numFmtId="0" fontId="7" fillId="0" borderId="0" xfId="0" applyFont="1" applyAlignment="1">
      <alignment horizontal="left"/>
    </xf>
    <xf numFmtId="49" fontId="11" fillId="0" borderId="3" xfId="1" applyNumberFormat="1" applyFont="1" applyFill="1" applyBorder="1" applyAlignment="1">
      <alignment vertical="center"/>
    </xf>
    <xf numFmtId="49" fontId="4" fillId="0" borderId="4" xfId="1" applyNumberFormat="1" applyFont="1" applyFill="1" applyBorder="1" applyAlignment="1">
      <alignment vertical="center"/>
    </xf>
    <xf numFmtId="49" fontId="4" fillId="0" borderId="3" xfId="1" applyNumberFormat="1" applyFont="1" applyFill="1" applyBorder="1" applyAlignment="1">
      <alignment vertical="center"/>
    </xf>
    <xf numFmtId="4" fontId="11" fillId="0" borderId="3" xfId="1" applyNumberFormat="1" applyFont="1" applyFill="1" applyBorder="1" applyAlignment="1">
      <alignment horizontal="right" vertical="center" indent="1"/>
    </xf>
    <xf numFmtId="166" fontId="11" fillId="0" borderId="3" xfId="1" applyNumberFormat="1" applyFont="1" applyFill="1" applyBorder="1" applyAlignment="1">
      <alignment horizontal="right" vertical="center" indent="1"/>
    </xf>
    <xf numFmtId="166" fontId="4" fillId="0" borderId="3" xfId="1" applyNumberFormat="1" applyFont="1" applyFill="1" applyBorder="1" applyAlignment="1">
      <alignment horizontal="right" vertical="center" indent="1"/>
    </xf>
    <xf numFmtId="49" fontId="11" fillId="0" borderId="2" xfId="1" applyNumberFormat="1" applyFont="1" applyFill="1" applyBorder="1" applyAlignment="1">
      <alignment vertical="center"/>
    </xf>
    <xf numFmtId="166" fontId="11" fillId="0" borderId="4" xfId="1" applyNumberFormat="1" applyFont="1" applyFill="1" applyBorder="1" applyAlignment="1">
      <alignment horizontal="right" vertical="center" indent="1"/>
    </xf>
    <xf numFmtId="165" fontId="4" fillId="0" borderId="0" xfId="1" applyNumberFormat="1" applyFont="1" applyFill="1" applyBorder="1" applyAlignment="1">
      <alignment vertical="center"/>
    </xf>
    <xf numFmtId="49" fontId="4" fillId="0" borderId="0" xfId="1" applyNumberFormat="1" applyFont="1" applyFill="1" applyBorder="1" applyAlignment="1">
      <alignment vertical="center"/>
    </xf>
    <xf numFmtId="0" fontId="0" fillId="0" borderId="0" xfId="0" applyBorder="1" applyAlignment="1">
      <alignment horizontal="justify" vertical="center" wrapText="1"/>
    </xf>
    <xf numFmtId="0" fontId="0" fillId="0" borderId="0" xfId="0"/>
    <xf numFmtId="0" fontId="0" fillId="0" borderId="0" xfId="0" applyAlignment="1"/>
    <xf numFmtId="49" fontId="4" fillId="0" borderId="2" xfId="1" applyNumberFormat="1" applyFont="1" applyFill="1" applyBorder="1" applyAlignment="1">
      <alignment vertical="center"/>
    </xf>
    <xf numFmtId="166" fontId="11" fillId="0" borderId="1" xfId="1" applyNumberFormat="1" applyFont="1" applyFill="1" applyBorder="1" applyAlignment="1">
      <alignment horizontal="right" vertical="center" indent="1"/>
    </xf>
    <xf numFmtId="49" fontId="11" fillId="0" borderId="0" xfId="1" applyNumberFormat="1" applyFont="1" applyFill="1" applyBorder="1" applyAlignment="1">
      <alignment vertical="center"/>
    </xf>
    <xf numFmtId="0" fontId="33" fillId="0" borderId="0" xfId="0" applyFont="1"/>
    <xf numFmtId="0" fontId="34" fillId="0" borderId="0" xfId="0" applyFont="1"/>
    <xf numFmtId="0" fontId="4" fillId="0" borderId="0" xfId="0" applyFont="1" applyAlignment="1">
      <alignment horizontal="justify" vertical="center"/>
    </xf>
    <xf numFmtId="0" fontId="5" fillId="0" borderId="0" xfId="0" applyFont="1" applyAlignment="1"/>
    <xf numFmtId="0" fontId="0" fillId="0" borderId="0" xfId="0" applyAlignment="1"/>
    <xf numFmtId="4" fontId="4" fillId="0" borderId="4" xfId="1" applyNumberFormat="1" applyFont="1" applyFill="1" applyBorder="1" applyAlignment="1">
      <alignment horizontal="right" vertical="center" indent="1"/>
    </xf>
    <xf numFmtId="4" fontId="4" fillId="0" borderId="4" xfId="2" applyNumberFormat="1" applyFont="1" applyFill="1" applyBorder="1" applyAlignment="1">
      <alignment horizontal="right" vertical="center" indent="1"/>
    </xf>
    <xf numFmtId="4" fontId="4" fillId="0" borderId="0" xfId="1" applyNumberFormat="1" applyFont="1" applyFill="1" applyBorder="1" applyAlignment="1">
      <alignment horizontal="right" vertical="center" indent="1"/>
    </xf>
    <xf numFmtId="4" fontId="4" fillId="0" borderId="0" xfId="2" applyNumberFormat="1" applyFont="1" applyFill="1" applyBorder="1" applyAlignment="1">
      <alignment horizontal="right" vertical="center" indent="1"/>
    </xf>
    <xf numFmtId="166" fontId="4" fillId="0" borderId="4" xfId="1" applyNumberFormat="1" applyFont="1" applyFill="1" applyBorder="1" applyAlignment="1">
      <alignment horizontal="right" vertical="center" indent="1"/>
    </xf>
    <xf numFmtId="0" fontId="4" fillId="0" borderId="0" xfId="0" applyFont="1" applyAlignment="1">
      <alignment horizontal="justify" vertical="center"/>
    </xf>
    <xf numFmtId="0" fontId="5" fillId="0" borderId="0" xfId="0" applyFont="1" applyAlignment="1"/>
    <xf numFmtId="49" fontId="4" fillId="0" borderId="1" xfId="1" applyNumberFormat="1" applyFont="1" applyFill="1" applyBorder="1" applyAlignment="1">
      <alignment vertical="center"/>
    </xf>
    <xf numFmtId="0" fontId="4" fillId="0" borderId="0" xfId="0" applyFont="1" applyAlignment="1">
      <alignment horizontal="justify" vertical="center"/>
    </xf>
    <xf numFmtId="49" fontId="11" fillId="0" borderId="1" xfId="1" applyNumberFormat="1" applyFont="1" applyFill="1" applyBorder="1" applyAlignment="1">
      <alignment vertical="center" wrapText="1"/>
    </xf>
    <xf numFmtId="0" fontId="5" fillId="0" borderId="1" xfId="0" applyFont="1" applyBorder="1" applyAlignment="1"/>
    <xf numFmtId="166" fontId="4" fillId="0" borderId="1" xfId="1" applyNumberFormat="1" applyFont="1" applyFill="1" applyBorder="1" applyAlignment="1">
      <alignment horizontal="right" vertical="center" indent="1"/>
    </xf>
    <xf numFmtId="49" fontId="11" fillId="0" borderId="2" xfId="1" applyNumberFormat="1" applyFont="1" applyFill="1" applyBorder="1" applyAlignment="1">
      <alignment vertical="center" wrapText="1"/>
    </xf>
    <xf numFmtId="166" fontId="4" fillId="0" borderId="1" xfId="2" applyNumberFormat="1" applyFont="1" applyFill="1" applyBorder="1" applyAlignment="1">
      <alignment horizontal="right" vertical="center" indent="1"/>
    </xf>
    <xf numFmtId="0" fontId="0" fillId="0" borderId="0" xfId="0" applyAlignment="1"/>
    <xf numFmtId="0" fontId="0" fillId="33" borderId="0" xfId="0" applyFill="1"/>
    <xf numFmtId="49" fontId="11" fillId="0" borderId="1" xfId="0" applyNumberFormat="1" applyFont="1" applyBorder="1" applyAlignment="1">
      <alignment horizontal="center" wrapText="1"/>
    </xf>
    <xf numFmtId="0" fontId="11" fillId="0" borderId="0" xfId="0" applyFont="1"/>
    <xf numFmtId="0" fontId="0" fillId="33" borderId="0" xfId="0" applyFill="1" applyAlignment="1"/>
    <xf numFmtId="0" fontId="11" fillId="33" borderId="0" xfId="0" applyFont="1" applyFill="1"/>
    <xf numFmtId="0" fontId="4" fillId="33" borderId="2" xfId="0" applyFont="1" applyFill="1" applyBorder="1"/>
    <xf numFmtId="49" fontId="4" fillId="33" borderId="2" xfId="1" applyNumberFormat="1" applyFont="1" applyFill="1" applyBorder="1" applyAlignment="1">
      <alignment horizontal="center" vertical="center" wrapText="1"/>
    </xf>
    <xf numFmtId="9" fontId="11" fillId="33" borderId="2" xfId="2" applyFont="1" applyFill="1" applyBorder="1" applyAlignment="1">
      <alignment vertical="center"/>
    </xf>
    <xf numFmtId="9" fontId="11" fillId="33" borderId="3" xfId="2" applyFont="1" applyFill="1" applyBorder="1" applyAlignment="1">
      <alignment vertical="center"/>
    </xf>
    <xf numFmtId="9" fontId="37" fillId="33" borderId="3" xfId="2" applyNumberFormat="1" applyFont="1" applyFill="1" applyBorder="1"/>
    <xf numFmtId="9" fontId="37" fillId="33" borderId="7" xfId="2" applyNumberFormat="1" applyFont="1" applyFill="1" applyBorder="1"/>
    <xf numFmtId="0" fontId="9" fillId="33" borderId="0" xfId="0" applyFont="1" applyFill="1" applyBorder="1" applyAlignment="1">
      <alignment horizontal="left"/>
    </xf>
    <xf numFmtId="0" fontId="37" fillId="0" borderId="0" xfId="0" applyFont="1"/>
    <xf numFmtId="49" fontId="10" fillId="0" borderId="1" xfId="1" applyNumberFormat="1" applyFont="1" applyFill="1" applyBorder="1" applyAlignment="1">
      <alignment vertical="center"/>
    </xf>
    <xf numFmtId="166" fontId="10" fillId="0" borderId="1" xfId="1" applyNumberFormat="1" applyFont="1" applyFill="1" applyBorder="1" applyAlignment="1">
      <alignment horizontal="right" vertical="center" indent="1"/>
    </xf>
    <xf numFmtId="0" fontId="5" fillId="0" borderId="0" xfId="0" applyFont="1"/>
    <xf numFmtId="0" fontId="11" fillId="0" borderId="7" xfId="0" applyFont="1" applyBorder="1" applyAlignment="1">
      <alignment horizontal="center"/>
    </xf>
    <xf numFmtId="166" fontId="11" fillId="0" borderId="7" xfId="2" applyNumberFormat="1" applyFont="1" applyBorder="1"/>
    <xf numFmtId="166" fontId="11" fillId="0" borderId="22" xfId="2" applyNumberFormat="1" applyFont="1" applyBorder="1"/>
    <xf numFmtId="166" fontId="11" fillId="0" borderId="12" xfId="2" applyNumberFormat="1" applyFont="1" applyBorder="1"/>
    <xf numFmtId="3" fontId="11" fillId="0" borderId="5" xfId="0" applyNumberFormat="1" applyFont="1" applyBorder="1" applyAlignment="1">
      <alignment horizontal="center"/>
    </xf>
    <xf numFmtId="3" fontId="11" fillId="0" borderId="23" xfId="0" applyNumberFormat="1" applyFont="1" applyBorder="1"/>
    <xf numFmtId="3" fontId="11" fillId="0" borderId="5" xfId="0" applyNumberFormat="1" applyFont="1" applyBorder="1"/>
    <xf numFmtId="3" fontId="11" fillId="0" borderId="11" xfId="0" applyNumberFormat="1" applyFont="1" applyBorder="1"/>
    <xf numFmtId="3" fontId="11" fillId="0" borderId="0" xfId="0" applyNumberFormat="1" applyFont="1"/>
    <xf numFmtId="0" fontId="9" fillId="0" borderId="23" xfId="0" applyFont="1" applyBorder="1" applyAlignment="1">
      <alignment horizontal="left"/>
    </xf>
    <xf numFmtId="0" fontId="9" fillId="0" borderId="5" xfId="0" applyFont="1" applyBorder="1" applyAlignment="1">
      <alignment horizontal="left"/>
    </xf>
    <xf numFmtId="0" fontId="38" fillId="0" borderId="6" xfId="0" applyFont="1" applyBorder="1" applyAlignment="1">
      <alignment horizontal="left"/>
    </xf>
    <xf numFmtId="0" fontId="38" fillId="0" borderId="5" xfId="0" applyFont="1" applyBorder="1" applyAlignment="1">
      <alignment horizontal="left"/>
    </xf>
    <xf numFmtId="0" fontId="39" fillId="0" borderId="11" xfId="0" applyFont="1" applyBorder="1" applyAlignment="1">
      <alignment horizontal="left"/>
    </xf>
    <xf numFmtId="0" fontId="38" fillId="0" borderId="11" xfId="0" applyFont="1" applyBorder="1" applyAlignment="1">
      <alignment horizontal="left"/>
    </xf>
    <xf numFmtId="0" fontId="9" fillId="0" borderId="11" xfId="0" applyFont="1" applyBorder="1" applyAlignment="1">
      <alignment horizontal="left"/>
    </xf>
    <xf numFmtId="3" fontId="42" fillId="0" borderId="6" xfId="0" applyNumberFormat="1" applyFont="1" applyBorder="1"/>
    <xf numFmtId="166" fontId="42" fillId="0" borderId="8" xfId="2" applyNumberFormat="1" applyFont="1" applyBorder="1"/>
    <xf numFmtId="166" fontId="5" fillId="0" borderId="0" xfId="0" applyNumberFormat="1" applyFont="1"/>
    <xf numFmtId="9" fontId="0" fillId="0" borderId="0" xfId="2" applyFont="1"/>
    <xf numFmtId="0" fontId="4" fillId="33" borderId="0" xfId="0" applyFont="1" applyFill="1" applyAlignment="1">
      <alignment vertical="center"/>
    </xf>
    <xf numFmtId="0" fontId="9" fillId="33" borderId="24" xfId="0" applyFont="1" applyFill="1" applyBorder="1" applyAlignment="1">
      <alignment horizontal="left" vertical="top" wrapText="1"/>
    </xf>
    <xf numFmtId="0" fontId="10" fillId="33" borderId="25" xfId="0" applyFont="1" applyFill="1" applyBorder="1" applyAlignment="1">
      <alignment horizontal="center"/>
    </xf>
    <xf numFmtId="9" fontId="9" fillId="33" borderId="26" xfId="2" applyFont="1" applyFill="1" applyBorder="1" applyAlignment="1">
      <alignment horizontal="left" vertical="top" wrapText="1"/>
    </xf>
    <xf numFmtId="166" fontId="9" fillId="33" borderId="27" xfId="2" applyNumberFormat="1" applyFont="1" applyFill="1" applyBorder="1"/>
    <xf numFmtId="9" fontId="9" fillId="33" borderId="29" xfId="2" applyFont="1" applyFill="1" applyBorder="1" applyAlignment="1">
      <alignment horizontal="left" vertical="top" wrapText="1"/>
    </xf>
    <xf numFmtId="166" fontId="9" fillId="33" borderId="30" xfId="2" applyNumberFormat="1" applyFont="1" applyFill="1" applyBorder="1"/>
    <xf numFmtId="166" fontId="9" fillId="33" borderId="25" xfId="2" applyNumberFormat="1" applyFont="1" applyFill="1" applyBorder="1"/>
    <xf numFmtId="9" fontId="9" fillId="33" borderId="24" xfId="2" applyFont="1" applyFill="1" applyBorder="1" applyAlignment="1">
      <alignment horizontal="left" vertical="top" wrapText="1"/>
    </xf>
    <xf numFmtId="0" fontId="33" fillId="33" borderId="0" xfId="0" applyFont="1" applyFill="1"/>
    <xf numFmtId="9" fontId="43" fillId="33" borderId="31" xfId="2" applyFont="1" applyFill="1" applyBorder="1" applyAlignment="1">
      <alignment horizontal="left" vertical="top" wrapText="1" indent="1"/>
    </xf>
    <xf numFmtId="166" fontId="43" fillId="33" borderId="32" xfId="2" applyNumberFormat="1" applyFont="1" applyFill="1" applyBorder="1"/>
    <xf numFmtId="9" fontId="43" fillId="33" borderId="29" xfId="2" applyFont="1" applyFill="1" applyBorder="1" applyAlignment="1">
      <alignment horizontal="left" vertical="top" wrapText="1" indent="1"/>
    </xf>
    <xf numFmtId="166" fontId="43" fillId="33" borderId="30" xfId="2" applyNumberFormat="1" applyFont="1" applyFill="1" applyBorder="1"/>
    <xf numFmtId="0" fontId="0" fillId="0" borderId="0" xfId="0" applyAlignment="1">
      <alignment wrapText="1"/>
    </xf>
    <xf numFmtId="0" fontId="4" fillId="33" borderId="0" xfId="0" applyFont="1" applyFill="1" applyAlignment="1">
      <alignment horizontal="justify" vertical="center"/>
    </xf>
    <xf numFmtId="0" fontId="9" fillId="0" borderId="0" xfId="0" applyFont="1" applyAlignment="1">
      <alignment horizontal="left"/>
    </xf>
    <xf numFmtId="0" fontId="0" fillId="0" borderId="0" xfId="0" applyAlignment="1"/>
    <xf numFmtId="0" fontId="9" fillId="0" borderId="0" xfId="0" applyFont="1" applyFill="1" applyBorder="1" applyAlignment="1">
      <alignment horizontal="left"/>
    </xf>
    <xf numFmtId="0" fontId="0" fillId="0" borderId="0" xfId="0" applyFill="1"/>
    <xf numFmtId="169" fontId="11" fillId="0" borderId="1" xfId="1" applyNumberFormat="1" applyFont="1" applyBorder="1" applyAlignment="1">
      <alignment horizontal="center" wrapText="1"/>
    </xf>
    <xf numFmtId="169" fontId="4" fillId="0" borderId="1" xfId="1" applyNumberFormat="1" applyFont="1" applyFill="1" applyBorder="1" applyAlignment="1">
      <alignment horizontal="right" vertical="center" indent="1"/>
    </xf>
    <xf numFmtId="4" fontId="11" fillId="33" borderId="3" xfId="1" applyNumberFormat="1" applyFont="1" applyFill="1" applyBorder="1" applyAlignment="1">
      <alignment horizontal="right" vertical="center" indent="1"/>
    </xf>
    <xf numFmtId="0" fontId="9" fillId="0" borderId="0" xfId="0" applyFont="1" applyFill="1" applyBorder="1" applyAlignment="1">
      <alignment horizontal="left"/>
    </xf>
    <xf numFmtId="0" fontId="4" fillId="0" borderId="0" xfId="0" applyFont="1" applyAlignment="1">
      <alignment horizontal="justify" vertical="center"/>
    </xf>
    <xf numFmtId="49" fontId="9" fillId="33" borderId="3" xfId="1" applyNumberFormat="1" applyFont="1" applyFill="1" applyBorder="1" applyAlignment="1">
      <alignment vertical="center"/>
    </xf>
    <xf numFmtId="165" fontId="15" fillId="0" borderId="1" xfId="1" applyNumberFormat="1" applyFont="1" applyFill="1" applyBorder="1" applyAlignment="1">
      <alignment horizontal="center" vertical="center" wrapText="1"/>
    </xf>
    <xf numFmtId="166" fontId="15" fillId="0" borderId="3" xfId="1" applyNumberFormat="1" applyFont="1" applyFill="1" applyBorder="1" applyAlignment="1">
      <alignment horizontal="right" vertical="center" indent="1"/>
    </xf>
    <xf numFmtId="166" fontId="15" fillId="0" borderId="2" xfId="1" applyNumberFormat="1" applyFont="1" applyFill="1" applyBorder="1" applyAlignment="1">
      <alignment horizontal="right" vertical="center" indent="1"/>
    </xf>
    <xf numFmtId="166" fontId="36" fillId="0" borderId="2" xfId="1" applyNumberFormat="1" applyFont="1" applyFill="1" applyBorder="1" applyAlignment="1">
      <alignment horizontal="right" vertical="center" indent="1"/>
    </xf>
    <xf numFmtId="166" fontId="36" fillId="0" borderId="3" xfId="1" applyNumberFormat="1" applyFont="1" applyFill="1" applyBorder="1" applyAlignment="1">
      <alignment horizontal="right" vertical="center" indent="1"/>
    </xf>
    <xf numFmtId="166" fontId="36" fillId="0" borderId="4" xfId="1" applyNumberFormat="1" applyFont="1" applyFill="1" applyBorder="1" applyAlignment="1">
      <alignment horizontal="right" vertical="center" indent="1"/>
    </xf>
    <xf numFmtId="166" fontId="10" fillId="0" borderId="0" xfId="1" applyNumberFormat="1" applyFont="1" applyFill="1" applyBorder="1" applyAlignment="1">
      <alignment horizontal="right" vertical="center" indent="1"/>
    </xf>
    <xf numFmtId="49" fontId="11" fillId="33" borderId="2" xfId="1" applyNumberFormat="1" applyFont="1" applyFill="1" applyBorder="1" applyAlignment="1">
      <alignment horizontal="left" vertical="center"/>
    </xf>
    <xf numFmtId="49" fontId="11" fillId="33" borderId="3" xfId="1" applyNumberFormat="1" applyFont="1" applyFill="1" applyBorder="1" applyAlignment="1">
      <alignment horizontal="left" vertical="center"/>
    </xf>
    <xf numFmtId="0" fontId="11" fillId="33" borderId="1" xfId="0" applyFont="1" applyFill="1" applyBorder="1"/>
    <xf numFmtId="166" fontId="0" fillId="0" borderId="0" xfId="2" applyNumberFormat="1" applyFont="1"/>
    <xf numFmtId="0" fontId="11" fillId="0" borderId="0" xfId="0" applyFont="1" applyAlignment="1"/>
    <xf numFmtId="169" fontId="11" fillId="0" borderId="0" xfId="1" applyNumberFormat="1" applyFont="1" applyAlignment="1"/>
    <xf numFmtId="169" fontId="11" fillId="0" borderId="0" xfId="1" applyNumberFormat="1" applyFont="1"/>
    <xf numFmtId="166" fontId="4" fillId="0" borderId="3" xfId="2" applyNumberFormat="1" applyFont="1" applyFill="1" applyBorder="1" applyAlignment="1">
      <alignment horizontal="right" vertical="center" indent="1"/>
    </xf>
    <xf numFmtId="166" fontId="11" fillId="0" borderId="0" xfId="2" applyNumberFormat="1" applyFont="1" applyFill="1" applyBorder="1" applyAlignment="1">
      <alignment horizontal="right" vertical="center" indent="1"/>
    </xf>
    <xf numFmtId="166" fontId="4" fillId="0" borderId="0" xfId="1" applyNumberFormat="1" applyFont="1" applyFill="1" applyBorder="1" applyAlignment="1">
      <alignment horizontal="right" vertical="center" indent="1"/>
    </xf>
    <xf numFmtId="49" fontId="4" fillId="0" borderId="5" xfId="1" applyNumberFormat="1" applyFont="1" applyFill="1" applyBorder="1" applyAlignment="1">
      <alignment vertical="center"/>
    </xf>
    <xf numFmtId="49" fontId="4" fillId="0" borderId="6" xfId="1" applyNumberFormat="1" applyFont="1" applyFill="1" applyBorder="1" applyAlignment="1">
      <alignment vertical="center"/>
    </xf>
    <xf numFmtId="0" fontId="0" fillId="0" borderId="0" xfId="0" applyBorder="1"/>
    <xf numFmtId="49" fontId="4" fillId="0" borderId="23" xfId="1" applyNumberFormat="1" applyFont="1" applyFill="1" applyBorder="1" applyAlignment="1">
      <alignment vertical="center"/>
    </xf>
    <xf numFmtId="166" fontId="15" fillId="0" borderId="4" xfId="1" applyNumberFormat="1" applyFont="1" applyFill="1" applyBorder="1" applyAlignment="1">
      <alignment horizontal="right" vertical="center" indent="1"/>
    </xf>
    <xf numFmtId="0" fontId="10" fillId="33" borderId="27" xfId="0" applyFont="1" applyFill="1" applyBorder="1" applyAlignment="1">
      <alignment horizontal="center" wrapText="1"/>
    </xf>
    <xf numFmtId="166" fontId="9" fillId="33" borderId="34" xfId="2" applyNumberFormat="1" applyFont="1" applyFill="1" applyBorder="1"/>
    <xf numFmtId="0" fontId="9" fillId="33" borderId="29" xfId="0" applyFont="1" applyFill="1" applyBorder="1" applyAlignment="1">
      <alignment horizontal="left" vertical="top" wrapText="1"/>
    </xf>
    <xf numFmtId="166" fontId="9" fillId="33" borderId="35" xfId="2" applyNumberFormat="1" applyFont="1" applyFill="1" applyBorder="1"/>
    <xf numFmtId="166" fontId="43" fillId="33" borderId="34" xfId="2" applyNumberFormat="1" applyFont="1" applyFill="1" applyBorder="1"/>
    <xf numFmtId="166" fontId="33" fillId="0" borderId="0" xfId="0" applyNumberFormat="1" applyFont="1"/>
    <xf numFmtId="166" fontId="9" fillId="33" borderId="36" xfId="2" applyNumberFormat="1" applyFont="1" applyFill="1" applyBorder="1"/>
    <xf numFmtId="0" fontId="11" fillId="0" borderId="0" xfId="0" applyFont="1" applyBorder="1"/>
    <xf numFmtId="169" fontId="11" fillId="0" borderId="0" xfId="1" applyNumberFormat="1" applyFont="1" applyBorder="1"/>
    <xf numFmtId="49" fontId="11" fillId="0" borderId="0" xfId="1" applyNumberFormat="1" applyFont="1" applyFill="1" applyBorder="1" applyAlignment="1">
      <alignment horizontal="left" vertical="center" indent="1"/>
    </xf>
    <xf numFmtId="169" fontId="11" fillId="0" borderId="0" xfId="1" applyNumberFormat="1" applyFont="1" applyFill="1" applyBorder="1" applyAlignment="1">
      <alignment horizontal="right" vertical="center" indent="1"/>
    </xf>
    <xf numFmtId="166" fontId="0" fillId="0" borderId="0" xfId="2" applyNumberFormat="1" applyFont="1" applyBorder="1"/>
    <xf numFmtId="0" fontId="10" fillId="33" borderId="25" xfId="0" applyFont="1" applyFill="1" applyBorder="1" applyAlignment="1">
      <alignment horizontal="center" vertical="center" wrapText="1"/>
    </xf>
    <xf numFmtId="9" fontId="11" fillId="33" borderId="0" xfId="0" applyNumberFormat="1" applyFont="1" applyFill="1"/>
    <xf numFmtId="49" fontId="9" fillId="0" borderId="4" xfId="1" applyNumberFormat="1" applyFont="1" applyFill="1" applyBorder="1" applyAlignment="1">
      <alignment vertical="center"/>
    </xf>
    <xf numFmtId="49" fontId="9" fillId="0" borderId="3" xfId="1" applyNumberFormat="1" applyFont="1" applyFill="1" applyBorder="1" applyAlignment="1">
      <alignment vertical="center"/>
    </xf>
    <xf numFmtId="49" fontId="10" fillId="0" borderId="4" xfId="1" applyNumberFormat="1" applyFont="1" applyFill="1" applyBorder="1" applyAlignment="1">
      <alignment horizontal="left" vertical="center"/>
    </xf>
    <xf numFmtId="49" fontId="9" fillId="0" borderId="1" xfId="1" applyNumberFormat="1" applyFont="1" applyFill="1" applyBorder="1" applyAlignment="1">
      <alignment vertical="center"/>
    </xf>
    <xf numFmtId="49" fontId="9" fillId="33" borderId="3" xfId="1" applyNumberFormat="1" applyFont="1" applyFill="1" applyBorder="1" applyAlignment="1">
      <alignment horizontal="left" vertical="center"/>
    </xf>
    <xf numFmtId="49" fontId="9" fillId="33" borderId="4" xfId="1" applyNumberFormat="1" applyFont="1" applyFill="1" applyBorder="1" applyAlignment="1">
      <alignment horizontal="left" vertical="center"/>
    </xf>
    <xf numFmtId="49" fontId="9" fillId="33" borderId="2" xfId="1" applyNumberFormat="1" applyFont="1" applyFill="1" applyBorder="1" applyAlignment="1">
      <alignment horizontal="left" vertical="center"/>
    </xf>
    <xf numFmtId="0" fontId="0" fillId="0" borderId="0" xfId="0"/>
    <xf numFmtId="166" fontId="9" fillId="33" borderId="0" xfId="2" applyNumberFormat="1" applyFont="1" applyFill="1" applyBorder="1"/>
    <xf numFmtId="0" fontId="9" fillId="0" borderId="0" xfId="0" applyFont="1" applyFill="1" applyBorder="1" applyAlignment="1">
      <alignment horizontal="left"/>
    </xf>
    <xf numFmtId="0" fontId="37" fillId="0" borderId="0" xfId="0" applyFont="1" applyAlignment="1"/>
    <xf numFmtId="0" fontId="10" fillId="0" borderId="1" xfId="0" applyFont="1" applyBorder="1" applyAlignment="1">
      <alignment horizontal="center" vertical="center"/>
    </xf>
    <xf numFmtId="166" fontId="9" fillId="0" borderId="0" xfId="2" applyNumberFormat="1" applyFont="1" applyAlignment="1">
      <alignment horizontal="center" vertical="center"/>
    </xf>
    <xf numFmtId="3" fontId="9" fillId="0" borderId="3" xfId="1" applyNumberFormat="1" applyFont="1" applyFill="1" applyBorder="1" applyAlignment="1">
      <alignment horizontal="center" vertical="center"/>
    </xf>
    <xf numFmtId="4" fontId="9" fillId="0" borderId="3" xfId="1" applyNumberFormat="1" applyFont="1" applyFill="1" applyBorder="1" applyAlignment="1">
      <alignment horizontal="center" vertical="center"/>
    </xf>
    <xf numFmtId="166" fontId="10" fillId="0" borderId="0" xfId="2" applyNumberFormat="1" applyFont="1" applyAlignment="1">
      <alignment horizontal="center" vertical="center"/>
    </xf>
    <xf numFmtId="3" fontId="10" fillId="0" borderId="4" xfId="1" applyNumberFormat="1" applyFont="1" applyFill="1" applyBorder="1" applyAlignment="1">
      <alignment horizontal="center" vertical="center"/>
    </xf>
    <xf numFmtId="4" fontId="10" fillId="0" borderId="3" xfId="1" applyNumberFormat="1" applyFont="1" applyFill="1" applyBorder="1" applyAlignment="1">
      <alignment horizontal="center" vertical="center"/>
    </xf>
    <xf numFmtId="9" fontId="37" fillId="0" borderId="0" xfId="2" applyFont="1"/>
    <xf numFmtId="168" fontId="43" fillId="0" borderId="1" xfId="1" applyNumberFormat="1" applyFont="1" applyFill="1" applyBorder="1" applyAlignment="1">
      <alignment horizontal="center" vertical="center"/>
    </xf>
    <xf numFmtId="3" fontId="43" fillId="0" borderId="1" xfId="1" applyNumberFormat="1" applyFont="1" applyFill="1" applyBorder="1" applyAlignment="1">
      <alignment horizontal="center" vertical="center"/>
    </xf>
    <xf numFmtId="4" fontId="43" fillId="0" borderId="1" xfId="1" applyNumberFormat="1" applyFont="1" applyFill="1" applyBorder="1" applyAlignment="1">
      <alignment horizontal="center" vertical="center"/>
    </xf>
    <xf numFmtId="3" fontId="37" fillId="0" borderId="0" xfId="0" applyNumberFormat="1" applyFont="1"/>
    <xf numFmtId="49" fontId="9" fillId="0" borderId="23" xfId="1" applyNumberFormat="1" applyFont="1" applyFill="1" applyBorder="1" applyAlignment="1">
      <alignment vertical="center"/>
    </xf>
    <xf numFmtId="166" fontId="9" fillId="0" borderId="2" xfId="2" applyNumberFormat="1" applyFont="1" applyFill="1" applyBorder="1" applyAlignment="1">
      <alignment horizontal="right" vertical="center" indent="1"/>
    </xf>
    <xf numFmtId="166" fontId="9" fillId="0" borderId="22" xfId="2" applyNumberFormat="1" applyFont="1" applyFill="1" applyBorder="1" applyAlignment="1">
      <alignment horizontal="right" vertical="center" indent="1"/>
    </xf>
    <xf numFmtId="169" fontId="9" fillId="0" borderId="2" xfId="1" applyNumberFormat="1" applyFont="1" applyFill="1" applyBorder="1" applyAlignment="1">
      <alignment horizontal="right" vertical="center" indent="1"/>
    </xf>
    <xf numFmtId="166" fontId="37" fillId="0" borderId="0" xfId="2" applyNumberFormat="1" applyFont="1"/>
    <xf numFmtId="49" fontId="9" fillId="0" borderId="6" xfId="1" applyNumberFormat="1" applyFont="1" applyFill="1" applyBorder="1" applyAlignment="1">
      <alignment vertical="center"/>
    </xf>
    <xf numFmtId="166" fontId="9" fillId="0" borderId="4" xfId="2" applyNumberFormat="1" applyFont="1" applyFill="1" applyBorder="1" applyAlignment="1">
      <alignment horizontal="right" vertical="center" indent="1"/>
    </xf>
    <xf numFmtId="166" fontId="9" fillId="0" borderId="8" xfId="2" applyNumberFormat="1" applyFont="1" applyFill="1" applyBorder="1" applyAlignment="1">
      <alignment horizontal="right" vertical="center" indent="1"/>
    </xf>
    <xf numFmtId="169" fontId="9" fillId="0" borderId="4" xfId="1" applyNumberFormat="1" applyFont="1" applyFill="1" applyBorder="1" applyAlignment="1">
      <alignment horizontal="right" vertical="center" indent="1"/>
    </xf>
    <xf numFmtId="49" fontId="9" fillId="0" borderId="2" xfId="1" applyNumberFormat="1" applyFont="1" applyFill="1" applyBorder="1" applyAlignment="1">
      <alignment vertical="center"/>
    </xf>
    <xf numFmtId="166" fontId="9" fillId="0" borderId="3" xfId="2" applyNumberFormat="1" applyFont="1" applyFill="1" applyBorder="1" applyAlignment="1">
      <alignment horizontal="right" vertical="center" indent="1"/>
    </xf>
    <xf numFmtId="169" fontId="9" fillId="0" borderId="3" xfId="1" applyNumberFormat="1" applyFont="1" applyFill="1" applyBorder="1" applyAlignment="1">
      <alignment horizontal="right" vertical="center" indent="1"/>
    </xf>
    <xf numFmtId="169" fontId="9" fillId="0" borderId="8" xfId="1" applyNumberFormat="1" applyFont="1" applyFill="1" applyBorder="1" applyAlignment="1">
      <alignment horizontal="right" vertical="center" indent="1"/>
    </xf>
    <xf numFmtId="166" fontId="9" fillId="0" borderId="7" xfId="2" applyNumberFormat="1" applyFont="1" applyFill="1" applyBorder="1" applyAlignment="1">
      <alignment horizontal="right" vertical="center" indent="1"/>
    </xf>
    <xf numFmtId="169" fontId="9" fillId="0" borderId="7" xfId="1" applyNumberFormat="1" applyFont="1" applyFill="1" applyBorder="1" applyAlignment="1">
      <alignment horizontal="right" vertical="center" indent="1"/>
    </xf>
    <xf numFmtId="169" fontId="9" fillId="0" borderId="22" xfId="1" applyNumberFormat="1" applyFont="1" applyFill="1" applyBorder="1" applyAlignment="1">
      <alignment horizontal="right" vertical="center" indent="1"/>
    </xf>
    <xf numFmtId="49" fontId="9" fillId="0" borderId="3" xfId="1" applyNumberFormat="1" applyFont="1" applyFill="1" applyBorder="1" applyAlignment="1">
      <alignment horizontal="left" vertical="center" indent="1"/>
    </xf>
    <xf numFmtId="0" fontId="9" fillId="0" borderId="0" xfId="0" applyFont="1"/>
    <xf numFmtId="9" fontId="9" fillId="33" borderId="2" xfId="2" applyFont="1" applyFill="1" applyBorder="1" applyAlignment="1">
      <alignment vertical="center"/>
    </xf>
    <xf numFmtId="9" fontId="9" fillId="33" borderId="0" xfId="0" applyNumberFormat="1" applyFont="1" applyFill="1"/>
    <xf numFmtId="9" fontId="9" fillId="33" borderId="3" xfId="2" applyFont="1" applyFill="1" applyBorder="1" applyAlignment="1">
      <alignment vertical="center"/>
    </xf>
    <xf numFmtId="9" fontId="9" fillId="33" borderId="4" xfId="2" applyFont="1" applyFill="1" applyBorder="1" applyAlignment="1">
      <alignment vertical="center"/>
    </xf>
    <xf numFmtId="9" fontId="37" fillId="33" borderId="10" xfId="2" applyNumberFormat="1" applyFont="1" applyFill="1" applyBorder="1"/>
    <xf numFmtId="9" fontId="37" fillId="33" borderId="2" xfId="2" applyNumberFormat="1" applyFont="1" applyFill="1" applyBorder="1"/>
    <xf numFmtId="9" fontId="37" fillId="33" borderId="22" xfId="2" applyNumberFormat="1" applyFont="1" applyFill="1" applyBorder="1"/>
    <xf numFmtId="9" fontId="37" fillId="33" borderId="0" xfId="2" applyNumberFormat="1" applyFont="1" applyFill="1" applyBorder="1"/>
    <xf numFmtId="9" fontId="37" fillId="33" borderId="9" xfId="2" applyNumberFormat="1" applyFont="1" applyFill="1" applyBorder="1"/>
    <xf numFmtId="9" fontId="37" fillId="33" borderId="4" xfId="2" applyNumberFormat="1" applyFont="1" applyFill="1" applyBorder="1"/>
    <xf numFmtId="9" fontId="37" fillId="33" borderId="8" xfId="2" applyNumberFormat="1" applyFont="1" applyFill="1" applyBorder="1"/>
    <xf numFmtId="9" fontId="10" fillId="33" borderId="2" xfId="2" applyFont="1" applyFill="1" applyBorder="1"/>
    <xf numFmtId="170" fontId="43" fillId="33" borderId="4" xfId="1" applyNumberFormat="1" applyFont="1" applyFill="1" applyBorder="1" applyAlignment="1"/>
    <xf numFmtId="0" fontId="37" fillId="33" borderId="0" xfId="0" applyFont="1" applyFill="1"/>
    <xf numFmtId="0" fontId="52" fillId="33" borderId="0" xfId="0" applyFont="1" applyFill="1"/>
    <xf numFmtId="0" fontId="9" fillId="33" borderId="0" xfId="0" applyFont="1" applyFill="1"/>
    <xf numFmtId="0" fontId="9" fillId="0" borderId="0" xfId="0" applyFont="1" applyFill="1" applyBorder="1" applyAlignment="1">
      <alignment horizontal="left"/>
    </xf>
    <xf numFmtId="165" fontId="11" fillId="0" borderId="1" xfId="1" applyNumberFormat="1" applyFont="1" applyFill="1" applyBorder="1" applyAlignment="1">
      <alignment horizontal="center" vertical="center" wrapText="1"/>
    </xf>
    <xf numFmtId="0" fontId="10" fillId="33" borderId="0" xfId="0" applyFont="1" applyFill="1" applyAlignment="1">
      <alignment horizontal="justify" vertical="center"/>
    </xf>
    <xf numFmtId="0" fontId="47" fillId="33" borderId="0" xfId="0" applyFont="1" applyFill="1" applyAlignment="1"/>
    <xf numFmtId="166" fontId="11" fillId="0" borderId="2" xfId="1" applyNumberFormat="1" applyFont="1" applyFill="1" applyBorder="1" applyAlignment="1">
      <alignment horizontal="right" vertical="center" indent="1"/>
    </xf>
    <xf numFmtId="166" fontId="4" fillId="0" borderId="2" xfId="1" applyNumberFormat="1" applyFont="1" applyFill="1" applyBorder="1" applyAlignment="1">
      <alignment horizontal="right" vertical="center" indent="1"/>
    </xf>
    <xf numFmtId="49" fontId="9" fillId="33" borderId="6" xfId="0" applyNumberFormat="1" applyFont="1" applyFill="1" applyBorder="1" applyAlignment="1">
      <alignment horizontal="center" vertical="center"/>
    </xf>
    <xf numFmtId="49" fontId="9" fillId="33" borderId="2" xfId="1" applyNumberFormat="1" applyFont="1" applyFill="1" applyBorder="1" applyAlignment="1">
      <alignment vertical="center"/>
    </xf>
    <xf numFmtId="3" fontId="9" fillId="33" borderId="7" xfId="2" applyNumberFormat="1" applyFont="1" applyFill="1" applyBorder="1" applyAlignment="1">
      <alignment horizontal="right" vertical="center" indent="1"/>
    </xf>
    <xf numFmtId="166" fontId="9" fillId="33" borderId="2" xfId="2" applyNumberFormat="1" applyFont="1" applyFill="1" applyBorder="1" applyAlignment="1">
      <alignment horizontal="right" vertical="center"/>
    </xf>
    <xf numFmtId="3" fontId="9" fillId="33" borderId="3" xfId="2" applyNumberFormat="1" applyFont="1" applyFill="1" applyBorder="1" applyAlignment="1">
      <alignment horizontal="right" vertical="center" indent="1"/>
    </xf>
    <xf numFmtId="166" fontId="9" fillId="33" borderId="3" xfId="2" applyNumberFormat="1" applyFont="1" applyFill="1" applyBorder="1" applyAlignment="1">
      <alignment horizontal="right" vertical="center"/>
    </xf>
    <xf numFmtId="166" fontId="9" fillId="33" borderId="3" xfId="2" applyNumberFormat="1" applyFont="1" applyFill="1" applyBorder="1" applyAlignment="1">
      <alignment horizontal="right" vertical="center" indent="1"/>
    </xf>
    <xf numFmtId="171" fontId="9" fillId="33" borderId="0" xfId="0" applyNumberFormat="1" applyFont="1" applyFill="1" applyAlignment="1">
      <alignment horizontal="right"/>
    </xf>
    <xf numFmtId="171" fontId="9" fillId="33" borderId="3" xfId="0" applyNumberFormat="1" applyFont="1" applyFill="1" applyBorder="1" applyAlignment="1">
      <alignment horizontal="right"/>
    </xf>
    <xf numFmtId="166" fontId="37" fillId="33" borderId="0" xfId="0" applyNumberFormat="1" applyFont="1" applyFill="1"/>
    <xf numFmtId="49" fontId="43" fillId="33" borderId="3" xfId="1" applyNumberFormat="1" applyFont="1" applyFill="1" applyBorder="1" applyAlignment="1">
      <alignment horizontal="left" vertical="center" indent="4"/>
    </xf>
    <xf numFmtId="3" fontId="43" fillId="33" borderId="7" xfId="2" applyNumberFormat="1" applyFont="1" applyFill="1" applyBorder="1" applyAlignment="1">
      <alignment horizontal="right" vertical="center" indent="1"/>
    </xf>
    <xf numFmtId="3" fontId="43" fillId="33" borderId="3" xfId="2" applyNumberFormat="1" applyFont="1" applyFill="1" applyBorder="1" applyAlignment="1">
      <alignment horizontal="right" vertical="center" indent="1"/>
    </xf>
    <xf numFmtId="49" fontId="9" fillId="33" borderId="7" xfId="1" applyNumberFormat="1" applyFont="1" applyFill="1" applyBorder="1" applyAlignment="1">
      <alignment vertical="center"/>
    </xf>
    <xf numFmtId="49" fontId="9" fillId="33" borderId="8" xfId="1" applyNumberFormat="1" applyFont="1" applyFill="1" applyBorder="1" applyAlignment="1">
      <alignment vertical="center"/>
    </xf>
    <xf numFmtId="171" fontId="9" fillId="33" borderId="4" xfId="0" applyNumberFormat="1" applyFont="1" applyFill="1" applyBorder="1" applyAlignment="1">
      <alignment horizontal="right"/>
    </xf>
    <xf numFmtId="49" fontId="9" fillId="33" borderId="5" xfId="1" applyNumberFormat="1" applyFont="1" applyFill="1" applyBorder="1" applyAlignment="1">
      <alignment vertical="center"/>
    </xf>
    <xf numFmtId="3" fontId="9" fillId="33" borderId="2" xfId="2" applyNumberFormat="1" applyFont="1" applyFill="1" applyBorder="1" applyAlignment="1">
      <alignment horizontal="right" vertical="center" indent="1"/>
    </xf>
    <xf numFmtId="3" fontId="9" fillId="33" borderId="23" xfId="2" applyNumberFormat="1" applyFont="1" applyFill="1" applyBorder="1" applyAlignment="1">
      <alignment horizontal="right" vertical="center" indent="1"/>
    </xf>
    <xf numFmtId="3" fontId="9" fillId="33" borderId="22" xfId="2" applyNumberFormat="1" applyFont="1" applyFill="1" applyBorder="1" applyAlignment="1">
      <alignment horizontal="right" vertical="center" indent="1"/>
    </xf>
    <xf numFmtId="3" fontId="9" fillId="33" borderId="5" xfId="2" applyNumberFormat="1" applyFont="1" applyFill="1" applyBorder="1" applyAlignment="1">
      <alignment horizontal="right" vertical="center" indent="1"/>
    </xf>
    <xf numFmtId="49" fontId="43" fillId="33" borderId="5" xfId="1" applyNumberFormat="1" applyFont="1" applyFill="1" applyBorder="1" applyAlignment="1">
      <alignment horizontal="left" vertical="center" indent="4"/>
    </xf>
    <xf numFmtId="3" fontId="43" fillId="33" borderId="5" xfId="2" applyNumberFormat="1" applyFont="1" applyFill="1" applyBorder="1" applyAlignment="1">
      <alignment horizontal="right" vertical="center" indent="1"/>
    </xf>
    <xf numFmtId="49" fontId="43" fillId="33" borderId="6" xfId="1" applyNumberFormat="1" applyFont="1" applyFill="1" applyBorder="1" applyAlignment="1">
      <alignment horizontal="left" vertical="center" indent="4"/>
    </xf>
    <xf numFmtId="3" fontId="43" fillId="33" borderId="4" xfId="2" applyNumberFormat="1" applyFont="1" applyFill="1" applyBorder="1" applyAlignment="1">
      <alignment horizontal="right" vertical="center" indent="1"/>
    </xf>
    <xf numFmtId="3" fontId="43" fillId="33" borderId="6" xfId="2" applyNumberFormat="1" applyFont="1" applyFill="1" applyBorder="1" applyAlignment="1">
      <alignment horizontal="right" vertical="center" indent="1"/>
    </xf>
    <xf numFmtId="166" fontId="9" fillId="33" borderId="4" xfId="2" applyNumberFormat="1" applyFont="1" applyFill="1" applyBorder="1" applyAlignment="1">
      <alignment horizontal="right" vertical="center"/>
    </xf>
    <xf numFmtId="3" fontId="43" fillId="33" borderId="8" xfId="2" applyNumberFormat="1" applyFont="1" applyFill="1" applyBorder="1" applyAlignment="1">
      <alignment horizontal="right" vertical="center" indent="1"/>
    </xf>
    <xf numFmtId="2" fontId="9" fillId="33" borderId="2" xfId="0" applyNumberFormat="1" applyFont="1" applyFill="1" applyBorder="1"/>
    <xf numFmtId="2" fontId="9" fillId="33" borderId="3" xfId="0" applyNumberFormat="1" applyFont="1" applyFill="1" applyBorder="1"/>
    <xf numFmtId="49" fontId="9" fillId="33" borderId="6" xfId="1" applyNumberFormat="1" applyFont="1" applyFill="1" applyBorder="1" applyAlignment="1">
      <alignment vertical="center"/>
    </xf>
    <xf numFmtId="2" fontId="9" fillId="33" borderId="4" xfId="0" applyNumberFormat="1" applyFont="1" applyFill="1" applyBorder="1"/>
    <xf numFmtId="49" fontId="10" fillId="33" borderId="0" xfId="1" applyNumberFormat="1" applyFont="1" applyFill="1" applyBorder="1" applyAlignment="1">
      <alignment vertical="center"/>
    </xf>
    <xf numFmtId="166" fontId="10" fillId="33" borderId="0" xfId="2" applyNumberFormat="1" applyFont="1" applyFill="1" applyBorder="1" applyAlignment="1">
      <alignment horizontal="right" vertical="center" indent="1"/>
    </xf>
    <xf numFmtId="9" fontId="37" fillId="33" borderId="0" xfId="2" applyFont="1" applyFill="1"/>
    <xf numFmtId="2" fontId="37" fillId="33" borderId="0" xfId="0" applyNumberFormat="1" applyFont="1" applyFill="1"/>
    <xf numFmtId="164" fontId="37" fillId="33" borderId="0" xfId="1" applyFont="1" applyFill="1"/>
    <xf numFmtId="164" fontId="37" fillId="33" borderId="0" xfId="0" applyNumberFormat="1" applyFont="1" applyFill="1"/>
    <xf numFmtId="166" fontId="0" fillId="0" borderId="0" xfId="0" applyNumberFormat="1" applyFill="1"/>
    <xf numFmtId="166" fontId="0" fillId="0" borderId="0" xfId="0" applyNumberFormat="1" applyFill="1" applyBorder="1"/>
    <xf numFmtId="0" fontId="14" fillId="0" borderId="0" xfId="0" applyFont="1" applyFill="1" applyBorder="1"/>
    <xf numFmtId="0" fontId="11" fillId="0" borderId="0" xfId="0" applyFont="1" applyFill="1" applyAlignment="1"/>
    <xf numFmtId="0" fontId="33" fillId="0" borderId="0" xfId="0" applyFont="1" applyFill="1" applyAlignment="1">
      <alignment wrapText="1"/>
    </xf>
    <xf numFmtId="166" fontId="33" fillId="0" borderId="0" xfId="0" applyNumberFormat="1" applyFont="1" applyFill="1" applyAlignment="1">
      <alignment wrapText="1"/>
    </xf>
    <xf numFmtId="166" fontId="33" fillId="0" borderId="0" xfId="2" applyNumberFormat="1" applyFont="1" applyFill="1" applyAlignment="1"/>
    <xf numFmtId="0" fontId="0" fillId="0" borderId="0" xfId="0" applyFill="1" applyBorder="1"/>
    <xf numFmtId="10" fontId="0" fillId="0" borderId="0" xfId="0" applyNumberFormat="1" applyFill="1"/>
    <xf numFmtId="0" fontId="9" fillId="0" borderId="0" xfId="0" applyFont="1" applyFill="1" applyAlignment="1">
      <alignment horizontal="left"/>
    </xf>
    <xf numFmtId="0" fontId="57" fillId="0" borderId="0" xfId="0" applyFont="1"/>
    <xf numFmtId="0" fontId="58" fillId="0" borderId="0" xfId="0" applyFont="1" applyAlignment="1">
      <alignment horizontal="justify" vertical="center"/>
    </xf>
    <xf numFmtId="0" fontId="59" fillId="0" borderId="0" xfId="0" applyFont="1" applyAlignment="1"/>
    <xf numFmtId="0" fontId="57" fillId="0" borderId="0" xfId="0" applyFont="1" applyAlignment="1"/>
    <xf numFmtId="0" fontId="55" fillId="0" borderId="0" xfId="0" applyFont="1" applyFill="1" applyBorder="1" applyAlignment="1">
      <alignment horizontal="left"/>
    </xf>
    <xf numFmtId="10" fontId="57" fillId="0" borderId="0" xfId="0" applyNumberFormat="1" applyFont="1"/>
    <xf numFmtId="0" fontId="55" fillId="0" borderId="0" xfId="0" applyFont="1" applyAlignment="1">
      <alignment horizontal="left"/>
    </xf>
    <xf numFmtId="166" fontId="57" fillId="0" borderId="0" xfId="0" applyNumberFormat="1" applyFont="1"/>
    <xf numFmtId="0" fontId="64" fillId="0" borderId="0" xfId="0" applyFont="1"/>
    <xf numFmtId="49" fontId="59" fillId="0" borderId="1" xfId="1" applyNumberFormat="1" applyFont="1" applyFill="1" applyBorder="1" applyAlignment="1">
      <alignment vertical="center"/>
    </xf>
    <xf numFmtId="166" fontId="59" fillId="0" borderId="4" xfId="1" applyNumberFormat="1" applyFont="1" applyFill="1" applyBorder="1" applyAlignment="1">
      <alignment horizontal="right" vertical="center" indent="1"/>
    </xf>
    <xf numFmtId="49" fontId="59" fillId="0" borderId="2" xfId="1" applyNumberFormat="1" applyFont="1" applyFill="1" applyBorder="1" applyAlignment="1">
      <alignment vertical="center"/>
    </xf>
    <xf numFmtId="49" fontId="58" fillId="0" borderId="1" xfId="1" applyNumberFormat="1" applyFont="1" applyFill="1" applyBorder="1" applyAlignment="1">
      <alignment vertical="center"/>
    </xf>
    <xf numFmtId="166" fontId="58" fillId="0" borderId="4" xfId="1" applyNumberFormat="1" applyFont="1" applyFill="1" applyBorder="1" applyAlignment="1">
      <alignment horizontal="right" vertical="center" indent="1"/>
    </xf>
    <xf numFmtId="49" fontId="58" fillId="0" borderId="3" xfId="0" applyNumberFormat="1" applyFont="1" applyBorder="1" applyAlignment="1"/>
    <xf numFmtId="165" fontId="59" fillId="0" borderId="3" xfId="1" applyNumberFormat="1" applyFont="1" applyFill="1" applyBorder="1" applyAlignment="1">
      <alignment horizontal="center" vertical="center" wrapText="1"/>
    </xf>
    <xf numFmtId="0" fontId="59" fillId="0" borderId="3" xfId="0" applyFont="1" applyBorder="1" applyAlignment="1"/>
    <xf numFmtId="0" fontId="67" fillId="0" borderId="3" xfId="0" applyFont="1" applyBorder="1" applyAlignment="1"/>
    <xf numFmtId="49" fontId="59" fillId="0" borderId="3" xfId="1" applyNumberFormat="1" applyFont="1" applyFill="1" applyBorder="1" applyAlignment="1">
      <alignment vertical="center"/>
    </xf>
    <xf numFmtId="3" fontId="59" fillId="0" borderId="3" xfId="1" applyNumberFormat="1" applyFont="1" applyFill="1" applyBorder="1" applyAlignment="1">
      <alignment horizontal="center" vertical="center"/>
    </xf>
    <xf numFmtId="167" fontId="59" fillId="0" borderId="3" xfId="1" applyNumberFormat="1" applyFont="1" applyFill="1" applyBorder="1" applyAlignment="1">
      <alignment horizontal="center" vertical="center"/>
    </xf>
    <xf numFmtId="167" fontId="59" fillId="0" borderId="3" xfId="2" applyNumberFormat="1" applyFont="1" applyFill="1" applyBorder="1" applyAlignment="1">
      <alignment horizontal="center" vertical="center"/>
    </xf>
    <xf numFmtId="167" fontId="67" fillId="0" borderId="3" xfId="2" applyNumberFormat="1" applyFont="1" applyFill="1" applyBorder="1" applyAlignment="1">
      <alignment horizontal="center" vertical="center"/>
    </xf>
    <xf numFmtId="49" fontId="67" fillId="0" borderId="3" xfId="1" applyNumberFormat="1" applyFont="1" applyFill="1" applyBorder="1" applyAlignment="1">
      <alignment horizontal="right" vertical="center"/>
    </xf>
    <xf numFmtId="3" fontId="67" fillId="0" borderId="3" xfId="1" applyNumberFormat="1" applyFont="1" applyFill="1" applyBorder="1" applyAlignment="1">
      <alignment horizontal="center" vertical="center"/>
    </xf>
    <xf numFmtId="167" fontId="67" fillId="0" borderId="3" xfId="1" applyNumberFormat="1" applyFont="1" applyFill="1" applyBorder="1" applyAlignment="1">
      <alignment horizontal="center" vertical="center"/>
    </xf>
    <xf numFmtId="0" fontId="57" fillId="0" borderId="0" xfId="0" applyFont="1" applyFill="1"/>
    <xf numFmtId="165" fontId="68" fillId="0" borderId="3" xfId="1" applyNumberFormat="1" applyFont="1" applyFill="1" applyBorder="1" applyAlignment="1">
      <alignment horizontal="center" vertical="center" wrapText="1"/>
    </xf>
    <xf numFmtId="167" fontId="68" fillId="0" borderId="3" xfId="0" applyNumberFormat="1" applyFont="1" applyBorder="1" applyAlignment="1">
      <alignment horizontal="center"/>
    </xf>
    <xf numFmtId="167" fontId="69" fillId="0" borderId="3" xfId="0" applyNumberFormat="1" applyFont="1" applyBorder="1" applyAlignment="1">
      <alignment horizontal="center"/>
    </xf>
    <xf numFmtId="49" fontId="59" fillId="33" borderId="3" xfId="1" applyNumberFormat="1" applyFont="1" applyFill="1" applyBorder="1" applyAlignment="1">
      <alignment vertical="center"/>
    </xf>
    <xf numFmtId="3" fontId="59" fillId="33" borderId="3" xfId="1" applyNumberFormat="1" applyFont="1" applyFill="1" applyBorder="1" applyAlignment="1">
      <alignment horizontal="center" vertical="center"/>
    </xf>
    <xf numFmtId="167" fontId="59" fillId="33" borderId="3" xfId="1" applyNumberFormat="1" applyFont="1" applyFill="1" applyBorder="1" applyAlignment="1">
      <alignment horizontal="center" vertical="center"/>
    </xf>
    <xf numFmtId="167" fontId="67" fillId="33" borderId="3" xfId="2" applyNumberFormat="1" applyFont="1" applyFill="1" applyBorder="1" applyAlignment="1">
      <alignment horizontal="center" vertical="center"/>
    </xf>
    <xf numFmtId="0" fontId="57" fillId="33" borderId="0" xfId="0" applyFont="1" applyFill="1"/>
    <xf numFmtId="49" fontId="58" fillId="0" borderId="3" xfId="1" applyNumberFormat="1" applyFont="1" applyFill="1" applyBorder="1" applyAlignment="1">
      <alignment vertical="center"/>
    </xf>
    <xf numFmtId="3" fontId="58" fillId="0" borderId="3" xfId="1" applyNumberFormat="1" applyFont="1" applyFill="1" applyBorder="1" applyAlignment="1">
      <alignment horizontal="center" vertical="center"/>
    </xf>
    <xf numFmtId="167" fontId="58" fillId="0" borderId="3" xfId="1" applyNumberFormat="1" applyFont="1" applyFill="1" applyBorder="1" applyAlignment="1">
      <alignment horizontal="center" vertical="center"/>
    </xf>
    <xf numFmtId="167" fontId="66" fillId="0" borderId="3" xfId="2" applyNumberFormat="1" applyFont="1" applyFill="1" applyBorder="1" applyAlignment="1">
      <alignment horizontal="center" vertical="center"/>
    </xf>
    <xf numFmtId="3" fontId="58" fillId="0" borderId="1" xfId="1" applyNumberFormat="1" applyFont="1" applyFill="1" applyBorder="1" applyAlignment="1">
      <alignment horizontal="center" vertical="center"/>
    </xf>
    <xf numFmtId="167" fontId="58" fillId="0" borderId="1" xfId="1" applyNumberFormat="1" applyFont="1" applyFill="1" applyBorder="1" applyAlignment="1">
      <alignment horizontal="center" vertical="center"/>
    </xf>
    <xf numFmtId="167" fontId="58" fillId="0" borderId="1" xfId="2" applyNumberFormat="1" applyFont="1" applyFill="1" applyBorder="1" applyAlignment="1">
      <alignment horizontal="center" vertical="center"/>
    </xf>
    <xf numFmtId="3" fontId="57" fillId="0" borderId="0" xfId="0" applyNumberFormat="1" applyFont="1"/>
    <xf numFmtId="0" fontId="58" fillId="0" borderId="0" xfId="0" applyFont="1" applyAlignment="1">
      <alignment horizontal="justify" vertical="center"/>
    </xf>
    <xf numFmtId="0" fontId="59" fillId="0" borderId="0" xfId="0" applyFont="1" applyAlignment="1"/>
    <xf numFmtId="165" fontId="66" fillId="0" borderId="1" xfId="1" applyNumberFormat="1" applyFont="1" applyFill="1" applyBorder="1" applyAlignment="1">
      <alignment horizontal="center" vertical="top" wrapText="1"/>
    </xf>
    <xf numFmtId="0" fontId="66" fillId="0" borderId="1" xfId="0" applyFont="1" applyBorder="1" applyAlignment="1">
      <alignment horizontal="center" vertical="top"/>
    </xf>
    <xf numFmtId="165" fontId="59" fillId="0" borderId="1" xfId="1" applyNumberFormat="1" applyFont="1" applyFill="1" applyBorder="1" applyAlignment="1">
      <alignment horizontal="center" vertical="center" wrapText="1"/>
    </xf>
    <xf numFmtId="0" fontId="59" fillId="0" borderId="1" xfId="0" applyFont="1" applyBorder="1" applyAlignment="1"/>
    <xf numFmtId="165" fontId="58" fillId="0" borderId="2" xfId="1" applyNumberFormat="1" applyFont="1" applyFill="1" applyBorder="1" applyAlignment="1">
      <alignment horizontal="center" vertical="top" wrapText="1"/>
    </xf>
    <xf numFmtId="165" fontId="58" fillId="0" borderId="3" xfId="1" applyNumberFormat="1" applyFont="1" applyFill="1" applyBorder="1" applyAlignment="1">
      <alignment horizontal="center" vertical="top" wrapText="1"/>
    </xf>
    <xf numFmtId="165" fontId="58" fillId="0" borderId="4" xfId="1" applyNumberFormat="1" applyFont="1" applyFill="1" applyBorder="1" applyAlignment="1">
      <alignment horizontal="center" vertical="top" wrapText="1"/>
    </xf>
    <xf numFmtId="165" fontId="58" fillId="0" borderId="1" xfId="1" applyNumberFormat="1" applyFont="1" applyFill="1" applyBorder="1" applyAlignment="1">
      <alignment horizontal="center" vertical="top" wrapText="1"/>
    </xf>
    <xf numFmtId="0" fontId="58" fillId="0" borderId="1" xfId="0" applyFont="1" applyBorder="1" applyAlignment="1">
      <alignment horizontal="center" vertical="top"/>
    </xf>
    <xf numFmtId="0" fontId="61" fillId="0" borderId="0" xfId="0" applyFont="1" applyAlignment="1">
      <alignment wrapText="1"/>
    </xf>
    <xf numFmtId="0" fontId="57" fillId="0" borderId="0" xfId="0" applyFont="1" applyAlignment="1"/>
    <xf numFmtId="0" fontId="54" fillId="0" borderId="0" xfId="0" applyFont="1" applyFill="1" applyBorder="1" applyAlignment="1">
      <alignment horizontal="left"/>
    </xf>
    <xf numFmtId="0" fontId="55" fillId="0" borderId="0" xfId="0" applyFont="1" applyFill="1" applyBorder="1" applyAlignment="1">
      <alignment horizontal="left"/>
    </xf>
    <xf numFmtId="0" fontId="59" fillId="0" borderId="10" xfId="0" applyFont="1" applyBorder="1" applyAlignment="1">
      <alignment horizontal="left" wrapText="1"/>
    </xf>
    <xf numFmtId="0" fontId="55" fillId="0" borderId="0" xfId="0" applyFont="1" applyAlignment="1">
      <alignment horizontal="left" wrapText="1"/>
    </xf>
    <xf numFmtId="0" fontId="63" fillId="0" borderId="0" xfId="0" applyFont="1" applyAlignment="1">
      <alignment horizontal="left" wrapText="1"/>
    </xf>
    <xf numFmtId="0" fontId="54" fillId="0" borderId="0" xfId="0" applyFont="1" applyAlignment="1">
      <alignment horizontal="justify" vertical="center"/>
    </xf>
    <xf numFmtId="0" fontId="55" fillId="0" borderId="0" xfId="0" applyFont="1" applyAlignment="1"/>
    <xf numFmtId="0" fontId="56" fillId="0" borderId="0" xfId="0" applyFont="1" applyAlignment="1"/>
    <xf numFmtId="0" fontId="59" fillId="0" borderId="0" xfId="0" applyFont="1" applyAlignment="1">
      <alignment wrapText="1"/>
    </xf>
    <xf numFmtId="0" fontId="60" fillId="0" borderId="0" xfId="0" applyFont="1" applyAlignment="1">
      <alignment wrapText="1"/>
    </xf>
    <xf numFmtId="0" fontId="60" fillId="0" borderId="0" xfId="0" applyFont="1" applyAlignment="1"/>
    <xf numFmtId="0" fontId="7" fillId="0" borderId="0" xfId="0" applyFont="1" applyAlignment="1">
      <alignment wrapText="1"/>
    </xf>
    <xf numFmtId="0" fontId="0" fillId="0" borderId="0" xfId="0" applyAlignment="1"/>
    <xf numFmtId="0" fontId="9" fillId="0" borderId="0" xfId="0" applyFont="1" applyAlignment="1">
      <alignment vertical="top" wrapText="1"/>
    </xf>
    <xf numFmtId="0" fontId="9" fillId="0" borderId="0" xfId="0" applyFont="1" applyFill="1" applyBorder="1" applyAlignment="1">
      <alignment horizontal="left"/>
    </xf>
    <xf numFmtId="0" fontId="4" fillId="0" borderId="0" xfId="0" applyFont="1" applyAlignment="1">
      <alignment horizontal="justify" vertical="center"/>
    </xf>
    <xf numFmtId="165" fontId="10" fillId="0" borderId="1" xfId="1" applyNumberFormat="1" applyFont="1" applyFill="1" applyBorder="1" applyAlignment="1">
      <alignment horizontal="center" vertical="center" wrapText="1"/>
    </xf>
    <xf numFmtId="0" fontId="51" fillId="0" borderId="1" xfId="0" applyFont="1" applyBorder="1" applyAlignment="1"/>
    <xf numFmtId="0" fontId="9" fillId="0" borderId="0" xfId="0" applyFont="1" applyBorder="1" applyAlignment="1">
      <alignment wrapText="1"/>
    </xf>
    <xf numFmtId="165" fontId="10" fillId="0" borderId="23" xfId="1" applyNumberFormat="1" applyFont="1" applyFill="1" applyBorder="1" applyAlignment="1">
      <alignment horizontal="center" vertical="center" wrapText="1"/>
    </xf>
    <xf numFmtId="165" fontId="10" fillId="0" borderId="22" xfId="1" applyNumberFormat="1" applyFont="1" applyFill="1" applyBorder="1" applyAlignment="1">
      <alignment horizontal="center" vertical="center" wrapText="1"/>
    </xf>
    <xf numFmtId="165" fontId="10" fillId="0" borderId="5" xfId="1" applyNumberFormat="1" applyFont="1" applyFill="1" applyBorder="1" applyAlignment="1">
      <alignment horizontal="center" vertical="center" wrapText="1"/>
    </xf>
    <xf numFmtId="165" fontId="10" fillId="0" borderId="7" xfId="1" applyNumberFormat="1" applyFont="1" applyFill="1" applyBorder="1" applyAlignment="1">
      <alignment horizontal="center" vertical="center" wrapText="1"/>
    </xf>
    <xf numFmtId="165" fontId="10" fillId="0" borderId="6" xfId="1" applyNumberFormat="1" applyFont="1" applyFill="1" applyBorder="1" applyAlignment="1">
      <alignment horizontal="center" vertical="center" wrapText="1"/>
    </xf>
    <xf numFmtId="165" fontId="10" fillId="0" borderId="8" xfId="1" applyNumberFormat="1" applyFont="1" applyFill="1" applyBorder="1" applyAlignment="1">
      <alignment horizontal="center" vertical="center" wrapText="1"/>
    </xf>
    <xf numFmtId="0" fontId="9" fillId="0" borderId="0" xfId="0" applyFont="1" applyAlignment="1">
      <alignment wrapText="1"/>
    </xf>
    <xf numFmtId="0" fontId="37" fillId="0" borderId="0" xfId="0" applyFont="1" applyAlignment="1"/>
    <xf numFmtId="0" fontId="9" fillId="33" borderId="0" xfId="0" applyFont="1" applyFill="1" applyAlignment="1">
      <alignment wrapText="1"/>
    </xf>
    <xf numFmtId="0" fontId="37" fillId="33" borderId="0" xfId="0" applyFont="1" applyFill="1" applyAlignment="1">
      <alignment wrapText="1"/>
    </xf>
    <xf numFmtId="0" fontId="37" fillId="33" borderId="0" xfId="0" applyFont="1" applyFill="1" applyAlignment="1"/>
    <xf numFmtId="165" fontId="9" fillId="33" borderId="2" xfId="1" applyNumberFormat="1" applyFont="1" applyFill="1" applyBorder="1" applyAlignment="1">
      <alignment horizontal="center" vertical="center" wrapText="1"/>
    </xf>
    <xf numFmtId="0" fontId="37" fillId="33" borderId="4" xfId="0" applyFont="1" applyFill="1" applyBorder="1" applyAlignment="1"/>
    <xf numFmtId="0" fontId="10" fillId="33" borderId="0" xfId="0" applyFont="1" applyFill="1" applyAlignment="1">
      <alignment horizontal="justify" vertical="center"/>
    </xf>
    <xf numFmtId="0" fontId="47" fillId="33" borderId="0" xfId="0" applyFont="1" applyFill="1" applyAlignment="1"/>
    <xf numFmtId="165" fontId="9" fillId="33" borderId="1" xfId="1" applyNumberFormat="1" applyFont="1" applyFill="1" applyBorder="1" applyAlignment="1">
      <alignment horizontal="center" vertical="center" wrapText="1"/>
    </xf>
    <xf numFmtId="0" fontId="47" fillId="33" borderId="1" xfId="0" applyFont="1" applyFill="1" applyBorder="1" applyAlignment="1"/>
    <xf numFmtId="165" fontId="9" fillId="33" borderId="11" xfId="1" applyNumberFormat="1" applyFont="1" applyFill="1" applyBorder="1" applyAlignment="1">
      <alignment horizontal="center" vertical="center" wrapText="1"/>
    </xf>
    <xf numFmtId="0" fontId="37" fillId="33" borderId="12" xfId="0" applyFont="1" applyFill="1" applyBorder="1" applyAlignment="1">
      <alignment horizontal="center" vertical="center" wrapText="1"/>
    </xf>
    <xf numFmtId="0" fontId="10" fillId="0" borderId="0" xfId="0" applyFont="1" applyAlignment="1">
      <alignment horizontal="justify" vertical="center"/>
    </xf>
    <xf numFmtId="0" fontId="47" fillId="0" borderId="0" xfId="0" applyFont="1" applyAlignment="1"/>
    <xf numFmtId="0" fontId="11" fillId="0" borderId="0" xfId="0" applyFont="1" applyBorder="1" applyAlignment="1">
      <alignment horizontal="left" wrapText="1"/>
    </xf>
    <xf numFmtId="0" fontId="10" fillId="0" borderId="1" xfId="0" applyFont="1" applyBorder="1" applyAlignment="1">
      <alignment vertical="center"/>
    </xf>
    <xf numFmtId="49" fontId="11" fillId="0" borderId="2" xfId="1" applyNumberFormat="1" applyFont="1" applyFill="1" applyBorder="1" applyAlignment="1">
      <alignment horizontal="center" vertical="center" wrapText="1"/>
    </xf>
    <xf numFmtId="49" fontId="11" fillId="0" borderId="3" xfId="1" applyNumberFormat="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0" fontId="11" fillId="0" borderId="0" xfId="0" applyFont="1" applyAlignment="1">
      <alignment wrapText="1"/>
    </xf>
    <xf numFmtId="0" fontId="0" fillId="0" borderId="0" xfId="0" applyFont="1" applyAlignment="1"/>
    <xf numFmtId="165" fontId="11" fillId="0" borderId="2" xfId="1" applyNumberFormat="1" applyFont="1" applyFill="1" applyBorder="1" applyAlignment="1">
      <alignment horizontal="center" vertical="center" wrapText="1"/>
    </xf>
    <xf numFmtId="0" fontId="5" fillId="0" borderId="3" xfId="0" applyFont="1" applyBorder="1" applyAlignment="1"/>
    <xf numFmtId="0" fontId="0" fillId="0" borderId="4" xfId="0" applyBorder="1" applyAlignment="1"/>
    <xf numFmtId="0" fontId="10" fillId="0" borderId="0" xfId="0" applyFont="1" applyFill="1" applyAlignment="1">
      <alignment horizontal="justify" vertical="center"/>
    </xf>
    <xf numFmtId="0" fontId="47" fillId="0" borderId="0" xfId="0" applyFont="1" applyFill="1" applyAlignment="1"/>
    <xf numFmtId="0" fontId="37" fillId="0" borderId="0" xfId="0" applyFont="1" applyFill="1" applyAlignment="1"/>
    <xf numFmtId="0" fontId="7" fillId="0" borderId="0" xfId="0" applyFont="1" applyFill="1" applyAlignment="1">
      <alignment wrapText="1"/>
    </xf>
    <xf numFmtId="0" fontId="0" fillId="0" borderId="0" xfId="0" applyFill="1" applyAlignment="1"/>
    <xf numFmtId="0" fontId="11" fillId="0" borderId="11" xfId="0" applyFont="1" applyFill="1" applyBorder="1" applyAlignment="1">
      <alignment horizontal="center"/>
    </xf>
    <xf numFmtId="0" fontId="11" fillId="0" borderId="33" xfId="0" applyFont="1" applyFill="1" applyBorder="1" applyAlignment="1">
      <alignment horizontal="center"/>
    </xf>
    <xf numFmtId="0" fontId="11" fillId="0" borderId="12" xfId="0" applyFont="1" applyFill="1" applyBorder="1" applyAlignment="1">
      <alignment horizontal="center"/>
    </xf>
    <xf numFmtId="165" fontId="11"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1" fillId="0" borderId="0" xfId="0" applyFont="1" applyAlignment="1">
      <alignment horizontal="left" wrapText="1"/>
    </xf>
    <xf numFmtId="0" fontId="35" fillId="0" borderId="1" xfId="0" applyFont="1" applyBorder="1" applyAlignment="1"/>
    <xf numFmtId="166" fontId="11" fillId="0" borderId="2" xfId="1" applyNumberFormat="1" applyFont="1" applyFill="1" applyBorder="1" applyAlignment="1">
      <alignment horizontal="right" vertical="center" indent="1"/>
    </xf>
    <xf numFmtId="0" fontId="0" fillId="0" borderId="3" xfId="0" applyBorder="1" applyAlignment="1">
      <alignment horizontal="right" vertical="center" indent="1"/>
    </xf>
    <xf numFmtId="0" fontId="0" fillId="0" borderId="4" xfId="0" applyBorder="1" applyAlignment="1">
      <alignment horizontal="right" vertical="center" indent="1"/>
    </xf>
    <xf numFmtId="166" fontId="4" fillId="0" borderId="2" xfId="1" applyNumberFormat="1" applyFont="1" applyFill="1" applyBorder="1" applyAlignment="1">
      <alignment horizontal="right" vertical="center" indent="1"/>
    </xf>
    <xf numFmtId="0" fontId="5" fillId="0" borderId="1" xfId="0" applyFont="1" applyBorder="1" applyAlignment="1"/>
    <xf numFmtId="0" fontId="0" fillId="33" borderId="9" xfId="0" applyFill="1" applyBorder="1" applyAlignment="1">
      <alignment horizontal="center"/>
    </xf>
    <xf numFmtId="0" fontId="9" fillId="33" borderId="0" xfId="0" applyFont="1" applyFill="1" applyAlignment="1">
      <alignment horizontal="left" wrapText="1"/>
    </xf>
    <xf numFmtId="0" fontId="4" fillId="33" borderId="1" xfId="0" applyFont="1" applyFill="1" applyBorder="1" applyAlignment="1">
      <alignment horizontal="left" vertical="center"/>
    </xf>
    <xf numFmtId="0" fontId="10" fillId="33" borderId="1" xfId="0" applyFont="1" applyFill="1" applyBorder="1" applyAlignment="1">
      <alignment horizontal="left" vertical="center"/>
    </xf>
    <xf numFmtId="0" fontId="10" fillId="33" borderId="23" xfId="0" applyFont="1" applyFill="1" applyBorder="1" applyAlignment="1">
      <alignment horizontal="left"/>
    </xf>
    <xf numFmtId="0" fontId="10" fillId="33" borderId="22" xfId="0" applyFont="1" applyFill="1" applyBorder="1" applyAlignment="1">
      <alignment horizontal="left"/>
    </xf>
    <xf numFmtId="0" fontId="43" fillId="33" borderId="6" xfId="0" applyFont="1" applyFill="1" applyBorder="1" applyAlignment="1">
      <alignment horizontal="left"/>
    </xf>
    <xf numFmtId="0" fontId="43" fillId="33" borderId="8" xfId="0" applyFont="1" applyFill="1" applyBorder="1" applyAlignment="1">
      <alignment horizontal="left"/>
    </xf>
    <xf numFmtId="0" fontId="11" fillId="33" borderId="10" xfId="0" applyFont="1" applyFill="1" applyBorder="1" applyAlignment="1">
      <alignment horizontal="left"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9" fillId="33" borderId="0" xfId="0" applyFont="1" applyFill="1" applyBorder="1" applyAlignment="1">
      <alignment horizontal="left" wrapText="1"/>
    </xf>
    <xf numFmtId="9" fontId="9" fillId="33" borderId="28" xfId="2" applyFont="1" applyFill="1" applyBorder="1" applyAlignment="1">
      <alignment horizontal="left" vertical="top" wrapText="1"/>
    </xf>
    <xf numFmtId="0" fontId="12" fillId="0" borderId="5" xfId="0" applyFont="1" applyBorder="1" applyAlignment="1">
      <alignment horizontal="justify" vertical="center" wrapText="1"/>
    </xf>
    <xf numFmtId="0" fontId="0" fillId="0" borderId="0" xfId="0" applyBorder="1" applyAlignment="1">
      <alignment horizontal="justify" vertical="center" wrapText="1"/>
    </xf>
    <xf numFmtId="0" fontId="0" fillId="0" borderId="7" xfId="0" applyBorder="1" applyAlignment="1">
      <alignment horizontal="justify" vertical="center" wrapText="1"/>
    </xf>
    <xf numFmtId="0" fontId="0" fillId="0" borderId="5" xfId="0" applyBorder="1" applyAlignment="1">
      <alignment horizontal="justify" vertical="center" wrapText="1"/>
    </xf>
    <xf numFmtId="0" fontId="0" fillId="0" borderId="6" xfId="0" applyBorder="1" applyAlignment="1">
      <alignment horizontal="justify" vertical="center" wrapText="1"/>
    </xf>
    <xf numFmtId="0" fontId="0" fillId="0" borderId="9" xfId="0" applyBorder="1" applyAlignment="1">
      <alignment horizontal="justify" vertical="center" wrapText="1"/>
    </xf>
    <xf numFmtId="0" fontId="0" fillId="0" borderId="8" xfId="0" applyBorder="1" applyAlignment="1">
      <alignment horizontal="justify" vertical="center" wrapText="1"/>
    </xf>
    <xf numFmtId="0" fontId="13" fillId="0" borderId="9" xfId="0" applyFont="1" applyBorder="1" applyAlignment="1">
      <alignment horizontal="center" vertical="center"/>
    </xf>
    <xf numFmtId="0" fontId="0" fillId="0" borderId="9" xfId="0" applyBorder="1" applyAlignment="1">
      <alignment horizontal="center" vertical="center"/>
    </xf>
    <xf numFmtId="0" fontId="13" fillId="0" borderId="0" xfId="0" applyFont="1" applyBorder="1" applyAlignment="1">
      <alignment horizontal="center" vertical="center"/>
    </xf>
    <xf numFmtId="0" fontId="0" fillId="0" borderId="0" xfId="0" applyBorder="1" applyAlignment="1">
      <alignment horizontal="center" vertical="center"/>
    </xf>
    <xf numFmtId="0" fontId="44" fillId="0" borderId="10" xfId="0" applyFont="1" applyBorder="1" applyAlignment="1">
      <alignment horizontal="justify" vertical="top" wrapText="1"/>
    </xf>
    <xf numFmtId="0" fontId="37" fillId="0" borderId="10" xfId="0" applyFont="1" applyBorder="1" applyAlignment="1">
      <alignment horizontal="justify" vertical="top" wrapText="1"/>
    </xf>
    <xf numFmtId="0" fontId="37" fillId="0" borderId="0" xfId="0" applyFont="1" applyBorder="1" applyAlignment="1">
      <alignment horizontal="justify" vertical="top" wrapText="1"/>
    </xf>
    <xf numFmtId="0" fontId="37" fillId="0" borderId="0" xfId="0" applyFont="1" applyBorder="1" applyAlignment="1">
      <alignment vertical="top"/>
    </xf>
    <xf numFmtId="0" fontId="37" fillId="0" borderId="0" xfId="0" applyFont="1" applyAlignment="1">
      <alignment vertical="top"/>
    </xf>
    <xf numFmtId="0" fontId="44" fillId="0" borderId="0" xfId="0" applyFont="1" applyBorder="1" applyAlignment="1" applyProtection="1">
      <alignment horizontal="justify" vertical="center" wrapText="1"/>
      <protection locked="0"/>
    </xf>
    <xf numFmtId="0" fontId="37" fillId="0" borderId="0" xfId="0" applyFont="1" applyBorder="1" applyAlignment="1" applyProtection="1">
      <alignment horizontal="justify" vertical="center" wrapText="1"/>
      <protection locked="0"/>
    </xf>
    <xf numFmtId="0" fontId="44" fillId="0" borderId="0" xfId="0" applyFont="1" applyBorder="1" applyAlignment="1">
      <alignment wrapText="1"/>
    </xf>
    <xf numFmtId="0" fontId="37" fillId="0" borderId="0" xfId="0" applyFont="1" applyBorder="1" applyAlignment="1">
      <alignment wrapText="1"/>
    </xf>
    <xf numFmtId="0" fontId="16" fillId="0" borderId="10" xfId="0" applyFont="1" applyBorder="1" applyAlignment="1">
      <alignment wrapText="1"/>
    </xf>
    <xf numFmtId="0" fontId="0" fillId="0" borderId="10" xfId="0" applyBorder="1" applyAlignment="1">
      <alignment wrapText="1"/>
    </xf>
    <xf numFmtId="0" fontId="0" fillId="0" borderId="0" xfId="0" applyAlignment="1">
      <alignment wrapText="1"/>
    </xf>
    <xf numFmtId="0" fontId="16"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12"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0" fillId="0" borderId="0" xfId="0"/>
    <xf numFmtId="0" fontId="44" fillId="0" borderId="0" xfId="0" applyFont="1" applyAlignment="1" applyProtection="1">
      <alignment horizontal="left" vertical="center" wrapText="1"/>
      <protection locked="0"/>
    </xf>
    <xf numFmtId="0" fontId="37" fillId="0" borderId="0" xfId="0" applyFont="1" applyAlignment="1" applyProtection="1">
      <alignment horizontal="left" vertical="center" wrapText="1"/>
      <protection locked="0"/>
    </xf>
    <xf numFmtId="0" fontId="37" fillId="0" borderId="0" xfId="0" applyFont="1" applyAlignment="1">
      <alignment horizontal="left"/>
    </xf>
    <xf numFmtId="0" fontId="2" fillId="0" borderId="0" xfId="0" applyFont="1" applyAlignment="1">
      <alignment horizontal="justify" vertical="center" wrapText="1"/>
    </xf>
    <xf numFmtId="0" fontId="2" fillId="0" borderId="0" xfId="0" applyFont="1" applyAlignment="1">
      <alignment horizontal="justify" vertical="center"/>
    </xf>
    <xf numFmtId="0" fontId="32" fillId="0" borderId="0" xfId="0" applyFont="1" applyAlignment="1">
      <alignment horizontal="justify" vertical="center"/>
    </xf>
  </cellXfs>
  <cellStyles count="45">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Entrée" xfId="11" builtinId="20" customBuiltin="1"/>
    <cellStyle name="Insatisfaisant" xfId="9" builtinId="27" customBuiltin="1"/>
    <cellStyle name="Milliers" xfId="1" builtinId="3"/>
    <cellStyle name="Neutre" xfId="10" builtinId="28" customBuiltin="1"/>
    <cellStyle name="Normal" xfId="0" builtinId="0"/>
    <cellStyle name="Normal 2" xfId="44" xr:uid="{00000000-0005-0000-0000-000020000000}"/>
    <cellStyle name="Note" xfId="17" builtinId="10" customBuiltin="1"/>
    <cellStyle name="Pourcentage" xfId="2" builtinId="5"/>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2" defaultPivotStyle="PivotStyleLight16"/>
  <colors>
    <mruColors>
      <color rgb="FFF79D53"/>
      <color rgb="FF3333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12411624222651E-2"/>
          <c:y val="4.1177628424192481E-2"/>
          <c:w val="0.71195284799926339"/>
          <c:h val="0.86590943736971548"/>
        </c:manualLayout>
      </c:layout>
      <c:lineChart>
        <c:grouping val="standard"/>
        <c:varyColors val="0"/>
        <c:ser>
          <c:idx val="4"/>
          <c:order val="0"/>
          <c:tx>
            <c:strRef>
              <c:f>'Figure 2'!$A$25</c:f>
              <c:strCache>
                <c:ptCount val="1"/>
                <c:pt idx="0">
                  <c:v>Femmes</c:v>
                </c:pt>
              </c:strCache>
            </c:strRef>
          </c:tx>
          <c:spPr>
            <a:ln>
              <a:solidFill>
                <a:srgbClr val="F79D53"/>
              </a:solidFill>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2'!$B$25:$L$25</c:f>
              <c:numCache>
                <c:formatCode>0.0%</c:formatCode>
                <c:ptCount val="11"/>
                <c:pt idx="0">
                  <c:v>0.62</c:v>
                </c:pt>
                <c:pt idx="1">
                  <c:v>0.626</c:v>
                </c:pt>
                <c:pt idx="2">
                  <c:v>0.63200000000000001</c:v>
                </c:pt>
                <c:pt idx="3">
                  <c:v>0.63300000000000001</c:v>
                </c:pt>
                <c:pt idx="4">
                  <c:v>0.65200000000000002</c:v>
                </c:pt>
                <c:pt idx="5">
                  <c:v>0.65800000000000003</c:v>
                </c:pt>
                <c:pt idx="6">
                  <c:v>0.67</c:v>
                </c:pt>
                <c:pt idx="7">
                  <c:v>0.69699999999999995</c:v>
                </c:pt>
                <c:pt idx="8">
                  <c:v>0.71299999999999997</c:v>
                </c:pt>
                <c:pt idx="9">
                  <c:v>0.70599999999999996</c:v>
                </c:pt>
                <c:pt idx="10">
                  <c:v>0.70799999999999996</c:v>
                </c:pt>
              </c:numCache>
            </c:numRef>
          </c:val>
          <c:smooth val="0"/>
          <c:extLst>
            <c:ext xmlns:c16="http://schemas.microsoft.com/office/drawing/2014/chart" uri="{C3380CC4-5D6E-409C-BE32-E72D297353CC}">
              <c16:uniqueId val="{00000000-BBAF-4485-9E5B-E2DC7502B768}"/>
            </c:ext>
          </c:extLst>
        </c:ser>
        <c:ser>
          <c:idx val="0"/>
          <c:order val="1"/>
          <c:tx>
            <c:strRef>
              <c:f>'Figure 2'!$A$26</c:f>
              <c:strCache>
                <c:ptCount val="1"/>
                <c:pt idx="0">
                  <c:v>Hommes</c:v>
                </c:pt>
              </c:strCache>
            </c:strRef>
          </c:tx>
          <c:spPr>
            <a:ln>
              <a:solidFill>
                <a:schemeClr val="accent3">
                  <a:lumMod val="75000"/>
                </a:schemeClr>
              </a:solidFill>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2'!$B$26:$L$26</c:f>
              <c:numCache>
                <c:formatCode>0.0%</c:formatCode>
                <c:ptCount val="11"/>
                <c:pt idx="0">
                  <c:v>0.70499999999999996</c:v>
                </c:pt>
                <c:pt idx="1">
                  <c:v>0.71099999999999997</c:v>
                </c:pt>
                <c:pt idx="2">
                  <c:v>0.71399999999999997</c:v>
                </c:pt>
                <c:pt idx="3">
                  <c:v>0.71399999999999997</c:v>
                </c:pt>
                <c:pt idx="4">
                  <c:v>0.73399999999999999</c:v>
                </c:pt>
                <c:pt idx="5">
                  <c:v>0.73899999999999999</c:v>
                </c:pt>
                <c:pt idx="6">
                  <c:v>0.75</c:v>
                </c:pt>
                <c:pt idx="7">
                  <c:v>0.76300000000000001</c:v>
                </c:pt>
                <c:pt idx="8">
                  <c:v>0.76</c:v>
                </c:pt>
                <c:pt idx="9">
                  <c:v>0.76400000000000001</c:v>
                </c:pt>
                <c:pt idx="10">
                  <c:v>0.76400000000000001</c:v>
                </c:pt>
              </c:numCache>
            </c:numRef>
          </c:val>
          <c:smooth val="0"/>
          <c:extLst>
            <c:ext xmlns:c16="http://schemas.microsoft.com/office/drawing/2014/chart" uri="{C3380CC4-5D6E-409C-BE32-E72D297353CC}">
              <c16:uniqueId val="{00000001-BBAF-4485-9E5B-E2DC7502B768}"/>
            </c:ext>
          </c:extLst>
        </c:ser>
        <c:ser>
          <c:idx val="1"/>
          <c:order val="2"/>
          <c:tx>
            <c:strRef>
              <c:f>'Figure 2'!$A$27</c:f>
              <c:strCache>
                <c:ptCount val="1"/>
                <c:pt idx="0">
                  <c:v>Moins de 30 ans</c:v>
                </c:pt>
              </c:strCache>
            </c:strRef>
          </c:tx>
          <c:spPr>
            <a:ln>
              <a:solidFill>
                <a:schemeClr val="tx2">
                  <a:lumMod val="20000"/>
                  <a:lumOff val="80000"/>
                </a:schemeClr>
              </a:solidFill>
              <a:prstDash val="dash"/>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2'!$B$27:$L$27</c:f>
              <c:numCache>
                <c:formatCode>0.0%</c:formatCode>
                <c:ptCount val="11"/>
                <c:pt idx="0">
                  <c:v>0.505</c:v>
                </c:pt>
                <c:pt idx="1">
                  <c:v>0.53300000000000003</c:v>
                </c:pt>
                <c:pt idx="2">
                  <c:v>0.54200000000000004</c:v>
                </c:pt>
                <c:pt idx="3">
                  <c:v>0.54200000000000004</c:v>
                </c:pt>
                <c:pt idx="4">
                  <c:v>0.56499999999999995</c:v>
                </c:pt>
                <c:pt idx="5">
                  <c:v>0.57499999999999996</c:v>
                </c:pt>
                <c:pt idx="6">
                  <c:v>0.55500000000000005</c:v>
                </c:pt>
                <c:pt idx="7">
                  <c:v>0.59199999999999997</c:v>
                </c:pt>
                <c:pt idx="8">
                  <c:v>0.6</c:v>
                </c:pt>
                <c:pt idx="9">
                  <c:v>0.6</c:v>
                </c:pt>
                <c:pt idx="10">
                  <c:v>0.60299999999999998</c:v>
                </c:pt>
              </c:numCache>
            </c:numRef>
          </c:val>
          <c:smooth val="0"/>
          <c:extLst>
            <c:ext xmlns:c16="http://schemas.microsoft.com/office/drawing/2014/chart" uri="{C3380CC4-5D6E-409C-BE32-E72D297353CC}">
              <c16:uniqueId val="{00000002-BBAF-4485-9E5B-E2DC7502B768}"/>
            </c:ext>
          </c:extLst>
        </c:ser>
        <c:ser>
          <c:idx val="2"/>
          <c:order val="3"/>
          <c:tx>
            <c:strRef>
              <c:f>'Figure 2'!$A$28</c:f>
              <c:strCache>
                <c:ptCount val="1"/>
                <c:pt idx="0">
                  <c:v>De 30 à 40 ans</c:v>
                </c:pt>
              </c:strCache>
            </c:strRef>
          </c:tx>
          <c:spPr>
            <a:ln>
              <a:solidFill>
                <a:srgbClr val="00B0F0"/>
              </a:solidFill>
              <a:prstDash val="dash"/>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2'!$B$28:$L$28</c:f>
              <c:numCache>
                <c:formatCode>0.0%</c:formatCode>
                <c:ptCount val="11"/>
                <c:pt idx="0">
                  <c:v>0.65300000000000002</c:v>
                </c:pt>
                <c:pt idx="1">
                  <c:v>0.65700000000000003</c:v>
                </c:pt>
                <c:pt idx="2">
                  <c:v>0.66</c:v>
                </c:pt>
                <c:pt idx="3">
                  <c:v>0.65700000000000003</c:v>
                </c:pt>
                <c:pt idx="4">
                  <c:v>0.67600000000000005</c:v>
                </c:pt>
                <c:pt idx="5">
                  <c:v>0.68200000000000005</c:v>
                </c:pt>
                <c:pt idx="6">
                  <c:v>0.69499999999999995</c:v>
                </c:pt>
                <c:pt idx="7">
                  <c:v>0.72299999999999998</c:v>
                </c:pt>
                <c:pt idx="8">
                  <c:v>0.73599999999999999</c:v>
                </c:pt>
                <c:pt idx="9">
                  <c:v>0.73499999999999999</c:v>
                </c:pt>
                <c:pt idx="10">
                  <c:v>0.73699999999999999</c:v>
                </c:pt>
              </c:numCache>
            </c:numRef>
          </c:val>
          <c:smooth val="0"/>
          <c:extLst>
            <c:ext xmlns:c16="http://schemas.microsoft.com/office/drawing/2014/chart" uri="{C3380CC4-5D6E-409C-BE32-E72D297353CC}">
              <c16:uniqueId val="{00000003-BBAF-4485-9E5B-E2DC7502B768}"/>
            </c:ext>
          </c:extLst>
        </c:ser>
        <c:ser>
          <c:idx val="3"/>
          <c:order val="4"/>
          <c:tx>
            <c:strRef>
              <c:f>'Figure 2'!$A$29</c:f>
              <c:strCache>
                <c:ptCount val="1"/>
                <c:pt idx="0">
                  <c:v>De 40 à 50 ans</c:v>
                </c:pt>
              </c:strCache>
            </c:strRef>
          </c:tx>
          <c:spPr>
            <a:ln>
              <a:solidFill>
                <a:schemeClr val="tx2">
                  <a:lumMod val="60000"/>
                  <a:lumOff val="40000"/>
                </a:schemeClr>
              </a:solidFill>
              <a:prstDash val="dash"/>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2'!$B$29:$L$29</c:f>
              <c:numCache>
                <c:formatCode>0.0%</c:formatCode>
                <c:ptCount val="11"/>
                <c:pt idx="0">
                  <c:v>0.69799999999999995</c:v>
                </c:pt>
                <c:pt idx="1">
                  <c:v>0.69799999999999995</c:v>
                </c:pt>
                <c:pt idx="2">
                  <c:v>0.70099999999999996</c:v>
                </c:pt>
                <c:pt idx="3">
                  <c:v>0.70299999999999996</c:v>
                </c:pt>
                <c:pt idx="4">
                  <c:v>0.71799999999999997</c:v>
                </c:pt>
                <c:pt idx="5">
                  <c:v>0.72099999999999997</c:v>
                </c:pt>
                <c:pt idx="6">
                  <c:v>0.73399999999999999</c:v>
                </c:pt>
                <c:pt idx="7">
                  <c:v>0.75</c:v>
                </c:pt>
                <c:pt idx="8">
                  <c:v>0.75900000000000001</c:v>
                </c:pt>
                <c:pt idx="9">
                  <c:v>0.75600000000000001</c:v>
                </c:pt>
                <c:pt idx="10">
                  <c:v>0.75700000000000001</c:v>
                </c:pt>
              </c:numCache>
            </c:numRef>
          </c:val>
          <c:smooth val="0"/>
          <c:extLst>
            <c:ext xmlns:c16="http://schemas.microsoft.com/office/drawing/2014/chart" uri="{C3380CC4-5D6E-409C-BE32-E72D297353CC}">
              <c16:uniqueId val="{00000004-BBAF-4485-9E5B-E2DC7502B768}"/>
            </c:ext>
          </c:extLst>
        </c:ser>
        <c:ser>
          <c:idx val="5"/>
          <c:order val="5"/>
          <c:tx>
            <c:strRef>
              <c:f>'Figure 2'!$A$30</c:f>
              <c:strCache>
                <c:ptCount val="1"/>
                <c:pt idx="0">
                  <c:v>Plus de 50 ans</c:v>
                </c:pt>
              </c:strCache>
            </c:strRef>
          </c:tx>
          <c:spPr>
            <a:ln>
              <a:solidFill>
                <a:srgbClr val="002060"/>
              </a:solidFill>
              <a:prstDash val="dash"/>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2'!$B$30:$L$30</c:f>
              <c:numCache>
                <c:formatCode>0.0%</c:formatCode>
                <c:ptCount val="11"/>
                <c:pt idx="0">
                  <c:v>0.64600000000000002</c:v>
                </c:pt>
                <c:pt idx="1">
                  <c:v>0.65400000000000003</c:v>
                </c:pt>
                <c:pt idx="2">
                  <c:v>0.66</c:v>
                </c:pt>
                <c:pt idx="3">
                  <c:v>0.66200000000000003</c:v>
                </c:pt>
                <c:pt idx="4">
                  <c:v>0.68300000000000005</c:v>
                </c:pt>
                <c:pt idx="5">
                  <c:v>0.69299999999999995</c:v>
                </c:pt>
                <c:pt idx="6">
                  <c:v>0.71099999999999997</c:v>
                </c:pt>
                <c:pt idx="7">
                  <c:v>0.73099999999999998</c:v>
                </c:pt>
                <c:pt idx="8">
                  <c:v>0.73799999999999999</c:v>
                </c:pt>
                <c:pt idx="9">
                  <c:v>0.73399999999999999</c:v>
                </c:pt>
                <c:pt idx="10">
                  <c:v>0.73599999999999999</c:v>
                </c:pt>
              </c:numCache>
            </c:numRef>
          </c:val>
          <c:smooth val="0"/>
          <c:extLst>
            <c:ext xmlns:c16="http://schemas.microsoft.com/office/drawing/2014/chart" uri="{C3380CC4-5D6E-409C-BE32-E72D297353CC}">
              <c16:uniqueId val="{00000005-BBAF-4485-9E5B-E2DC7502B768}"/>
            </c:ext>
          </c:extLst>
        </c:ser>
        <c:ser>
          <c:idx val="6"/>
          <c:order val="6"/>
          <c:tx>
            <c:strRef>
              <c:f>'Figure 2'!$A$31</c:f>
              <c:strCache>
                <c:ptCount val="1"/>
                <c:pt idx="0">
                  <c:v>Ensemble</c:v>
                </c:pt>
              </c:strCache>
            </c:strRef>
          </c:tx>
          <c:spPr>
            <a:ln>
              <a:solidFill>
                <a:schemeClr val="tx1">
                  <a:lumMod val="50000"/>
                  <a:lumOff val="50000"/>
                </a:schemeClr>
              </a:solidFill>
            </a:ln>
          </c:spPr>
          <c:marker>
            <c:symbol val="none"/>
          </c:marker>
          <c:cat>
            <c:strRef>
              <c:f>'Figure 2'!$B$24:$L$24</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2'!$B$31:$L$31</c:f>
              <c:numCache>
                <c:formatCode>0.0%</c:formatCode>
                <c:ptCount val="11"/>
                <c:pt idx="0">
                  <c:v>0.65500000000000003</c:v>
                </c:pt>
                <c:pt idx="1">
                  <c:v>0.66</c:v>
                </c:pt>
                <c:pt idx="2">
                  <c:v>0.66500000000000004</c:v>
                </c:pt>
                <c:pt idx="3">
                  <c:v>0.66600000000000004</c:v>
                </c:pt>
                <c:pt idx="4">
                  <c:v>0.68400000000000005</c:v>
                </c:pt>
                <c:pt idx="5">
                  <c:v>0.69099999999999995</c:v>
                </c:pt>
                <c:pt idx="6">
                  <c:v>0.70199999999999996</c:v>
                </c:pt>
                <c:pt idx="7">
                  <c:v>0.72399999999999998</c:v>
                </c:pt>
                <c:pt idx="8">
                  <c:v>0.73199999999999998</c:v>
                </c:pt>
                <c:pt idx="9">
                  <c:v>0.73</c:v>
                </c:pt>
                <c:pt idx="10">
                  <c:v>0.73099999999999998</c:v>
                </c:pt>
              </c:numCache>
            </c:numRef>
          </c:val>
          <c:smooth val="0"/>
          <c:extLst>
            <c:ext xmlns:c16="http://schemas.microsoft.com/office/drawing/2014/chart" uri="{C3380CC4-5D6E-409C-BE32-E72D297353CC}">
              <c16:uniqueId val="{00000006-BBAF-4485-9E5B-E2DC7502B768}"/>
            </c:ext>
          </c:extLst>
        </c:ser>
        <c:dLbls>
          <c:showLegendKey val="0"/>
          <c:showVal val="0"/>
          <c:showCatName val="0"/>
          <c:showSerName val="0"/>
          <c:showPercent val="0"/>
          <c:showBubbleSize val="0"/>
        </c:dLbls>
        <c:smooth val="0"/>
        <c:axId val="99499392"/>
        <c:axId val="99538048"/>
      </c:lineChart>
      <c:catAx>
        <c:axId val="99499392"/>
        <c:scaling>
          <c:orientation val="minMax"/>
        </c:scaling>
        <c:delete val="0"/>
        <c:axPos val="b"/>
        <c:numFmt formatCode="General" sourceLinked="0"/>
        <c:majorTickMark val="out"/>
        <c:minorTickMark val="none"/>
        <c:tickLblPos val="nextTo"/>
        <c:crossAx val="99538048"/>
        <c:crosses val="autoZero"/>
        <c:auto val="1"/>
        <c:lblAlgn val="ctr"/>
        <c:lblOffset val="100"/>
        <c:noMultiLvlLbl val="0"/>
      </c:catAx>
      <c:valAx>
        <c:axId val="99538048"/>
        <c:scaling>
          <c:orientation val="minMax"/>
          <c:min val="0.5"/>
        </c:scaling>
        <c:delete val="0"/>
        <c:axPos val="l"/>
        <c:majorGridlines>
          <c:spPr>
            <a:ln>
              <a:solidFill>
                <a:schemeClr val="bg1">
                  <a:lumMod val="75000"/>
                  <a:alpha val="65000"/>
                </a:schemeClr>
              </a:solidFill>
            </a:ln>
          </c:spPr>
        </c:majorGridlines>
        <c:numFmt formatCode="0%" sourceLinked="0"/>
        <c:majorTickMark val="out"/>
        <c:minorTickMark val="none"/>
        <c:tickLblPos val="nextTo"/>
        <c:crossAx val="99499392"/>
        <c:crosses val="autoZero"/>
        <c:crossBetween val="between"/>
      </c:valAx>
    </c:plotArea>
    <c:legend>
      <c:legendPos val="r"/>
      <c:layout>
        <c:manualLayout>
          <c:xMode val="edge"/>
          <c:yMode val="edge"/>
          <c:x val="0.76075992693895722"/>
          <c:y val="0.30646506676623103"/>
          <c:w val="0.23657979156114259"/>
          <c:h val="0.38726212744427269"/>
        </c:manualLayout>
      </c:layout>
      <c:overlay val="0"/>
      <c:txPr>
        <a:bodyPr/>
        <a:lstStyle/>
        <a:p>
          <a:pPr>
            <a:defRPr sz="1000"/>
          </a:pPr>
          <a:endParaRPr lang="fr-FR"/>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0"/>
          <c:order val="0"/>
          <c:tx>
            <c:strRef>
              <c:f>'Figure 6 web'!$A$24</c:f>
              <c:strCache>
                <c:ptCount val="1"/>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web'!$B$24:$L$24</c:f>
              <c:numCache>
                <c:formatCode>@</c:formatCode>
                <c:ptCount val="11"/>
              </c:numCache>
            </c:numRef>
          </c:val>
          <c:smooth val="0"/>
          <c:extLst>
            <c:ext xmlns:c16="http://schemas.microsoft.com/office/drawing/2014/chart" uri="{C3380CC4-5D6E-409C-BE32-E72D297353CC}">
              <c16:uniqueId val="{00000003-7788-4A75-BFA3-5D0DC2622000}"/>
            </c:ext>
          </c:extLst>
        </c:ser>
        <c:ser>
          <c:idx val="11"/>
          <c:order val="1"/>
          <c:tx>
            <c:strRef>
              <c:f>'Figure 6 web'!$A$25</c:f>
              <c:strCache>
                <c:ptCount val="1"/>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web'!$B$25:$L$25</c:f>
              <c:numCache>
                <c:formatCode>@</c:formatCode>
                <c:ptCount val="11"/>
              </c:numCache>
            </c:numRef>
          </c:val>
          <c:smooth val="0"/>
          <c:extLst>
            <c:ext xmlns:c16="http://schemas.microsoft.com/office/drawing/2014/chart" uri="{C3380CC4-5D6E-409C-BE32-E72D297353CC}">
              <c16:uniqueId val="{00000004-7788-4A75-BFA3-5D0DC2622000}"/>
            </c:ext>
          </c:extLst>
        </c:ser>
        <c:ser>
          <c:idx val="12"/>
          <c:order val="2"/>
          <c:tx>
            <c:strRef>
              <c:f>'Figure 6 web'!$A$26</c:f>
              <c:strCache>
                <c:ptCount val="1"/>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web'!$B$26:$L$26</c:f>
              <c:numCache>
                <c:formatCode>@</c:formatCode>
                <c:ptCount val="11"/>
              </c:numCache>
            </c:numRef>
          </c:val>
          <c:smooth val="0"/>
          <c:extLst>
            <c:ext xmlns:c16="http://schemas.microsoft.com/office/drawing/2014/chart" uri="{C3380CC4-5D6E-409C-BE32-E72D297353CC}">
              <c16:uniqueId val="{00000005-7788-4A75-BFA3-5D0DC2622000}"/>
            </c:ext>
          </c:extLst>
        </c:ser>
        <c:ser>
          <c:idx val="13"/>
          <c:order val="3"/>
          <c:tx>
            <c:strRef>
              <c:f>'Figure 6 web'!$A$27</c:f>
              <c:strCache>
                <c:ptCount val="1"/>
                <c:pt idx="0">
                  <c:v>Disciplines du domaine des services</c:v>
                </c:pt>
              </c:strCache>
            </c:strRef>
          </c:tx>
          <c:spPr>
            <a:ln w="22225">
              <a:prstDash val="sysDash"/>
            </a:ln>
          </c:spPr>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web'!$B$27:$L$27</c:f>
              <c:numCache>
                <c:formatCode>#,##0.00</c:formatCode>
                <c:ptCount val="11"/>
                <c:pt idx="0">
                  <c:v>2.04</c:v>
                </c:pt>
                <c:pt idx="1">
                  <c:v>2.06</c:v>
                </c:pt>
                <c:pt idx="2">
                  <c:v>2.11</c:v>
                </c:pt>
                <c:pt idx="3">
                  <c:v>2.15</c:v>
                </c:pt>
                <c:pt idx="4">
                  <c:v>2.31</c:v>
                </c:pt>
                <c:pt idx="5">
                  <c:v>2.4900000000000002</c:v>
                </c:pt>
                <c:pt idx="6">
                  <c:v>2.61</c:v>
                </c:pt>
                <c:pt idx="7">
                  <c:v>2.59</c:v>
                </c:pt>
                <c:pt idx="8">
                  <c:v>2.5499999999999998</c:v>
                </c:pt>
                <c:pt idx="9">
                  <c:v>2.6129921015149549</c:v>
                </c:pt>
                <c:pt idx="10">
                  <c:v>2.6111482625482632</c:v>
                </c:pt>
              </c:numCache>
            </c:numRef>
          </c:val>
          <c:smooth val="0"/>
          <c:extLst>
            <c:ext xmlns:c16="http://schemas.microsoft.com/office/drawing/2014/chart" uri="{C3380CC4-5D6E-409C-BE32-E72D297353CC}">
              <c16:uniqueId val="{00000006-7788-4A75-BFA3-5D0DC2622000}"/>
            </c:ext>
          </c:extLst>
        </c:ser>
        <c:ser>
          <c:idx val="0"/>
          <c:order val="4"/>
          <c:tx>
            <c:strRef>
              <c:f>'Figure 6 web'!$A$28</c:f>
              <c:strCache>
                <c:ptCount val="1"/>
                <c:pt idx="0">
                  <c:v>Physique-chimie</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web'!$B$28:$L$28</c:f>
              <c:numCache>
                <c:formatCode>#,##0.00</c:formatCode>
                <c:ptCount val="11"/>
                <c:pt idx="0">
                  <c:v>1.86</c:v>
                </c:pt>
                <c:pt idx="1">
                  <c:v>1.95</c:v>
                </c:pt>
                <c:pt idx="2">
                  <c:v>1.96</c:v>
                </c:pt>
                <c:pt idx="3">
                  <c:v>1.94</c:v>
                </c:pt>
                <c:pt idx="4">
                  <c:v>2.08</c:v>
                </c:pt>
                <c:pt idx="5">
                  <c:v>2.0099999999999998</c:v>
                </c:pt>
                <c:pt idx="6">
                  <c:v>2.04</c:v>
                </c:pt>
                <c:pt idx="7">
                  <c:v>2.06</c:v>
                </c:pt>
                <c:pt idx="8">
                  <c:v>2.13</c:v>
                </c:pt>
                <c:pt idx="9">
                  <c:v>2.135429805775054</c:v>
                </c:pt>
                <c:pt idx="10">
                  <c:v>2.1198890690646421</c:v>
                </c:pt>
              </c:numCache>
            </c:numRef>
          </c:val>
          <c:smooth val="0"/>
          <c:extLst>
            <c:ext xmlns:c16="http://schemas.microsoft.com/office/drawing/2014/chart" uri="{C3380CC4-5D6E-409C-BE32-E72D297353CC}">
              <c16:uniqueId val="{00000001-C77D-4E83-87B6-2C0C5327B75E}"/>
            </c:ext>
          </c:extLst>
        </c:ser>
        <c:ser>
          <c:idx val="1"/>
          <c:order val="5"/>
          <c:tx>
            <c:strRef>
              <c:f>'Figure 6 web'!$A$29</c:f>
              <c:strCache>
                <c:ptCount val="1"/>
                <c:pt idx="0">
                  <c:v>Disciplines du domaine de la production</c:v>
                </c:pt>
              </c:strCache>
            </c:strRef>
          </c:tx>
          <c:spPr>
            <a:ln w="22225">
              <a:prstDash val="sysDash"/>
            </a:ln>
          </c:spPr>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web'!$B$29:$L$29</c:f>
              <c:numCache>
                <c:formatCode>#,##0.00</c:formatCode>
                <c:ptCount val="11"/>
                <c:pt idx="0">
                  <c:v>1.73</c:v>
                </c:pt>
                <c:pt idx="1">
                  <c:v>1.73</c:v>
                </c:pt>
                <c:pt idx="2">
                  <c:v>1.8</c:v>
                </c:pt>
                <c:pt idx="3">
                  <c:v>1.84</c:v>
                </c:pt>
                <c:pt idx="4">
                  <c:v>1.89</c:v>
                </c:pt>
                <c:pt idx="5">
                  <c:v>1.89</c:v>
                </c:pt>
                <c:pt idx="6">
                  <c:v>2.04</c:v>
                </c:pt>
                <c:pt idx="7">
                  <c:v>2.09</c:v>
                </c:pt>
                <c:pt idx="8">
                  <c:v>2.02</c:v>
                </c:pt>
                <c:pt idx="9">
                  <c:v>2.08115333670965</c:v>
                </c:pt>
                <c:pt idx="10">
                  <c:v>2.160643880883014</c:v>
                </c:pt>
              </c:numCache>
            </c:numRef>
          </c:val>
          <c:smooth val="0"/>
          <c:extLst xmlns:c15="http://schemas.microsoft.com/office/drawing/2012/chart">
            <c:ext xmlns:c16="http://schemas.microsoft.com/office/drawing/2014/chart" uri="{C3380CC4-5D6E-409C-BE32-E72D297353CC}">
              <c16:uniqueId val="{00000002-C77D-4E83-87B6-2C0C5327B75E}"/>
            </c:ext>
          </c:extLst>
        </c:ser>
        <c:ser>
          <c:idx val="2"/>
          <c:order val="6"/>
          <c:tx>
            <c:strRef>
              <c:f>'Figure 6 web'!$A$30</c:f>
              <c:strCache>
                <c:ptCount val="1"/>
                <c:pt idx="0">
                  <c:v>Mathématiques</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web'!$B$30:$L$30</c:f>
              <c:numCache>
                <c:formatCode>#,##0.00</c:formatCode>
                <c:ptCount val="11"/>
                <c:pt idx="0">
                  <c:v>1.53</c:v>
                </c:pt>
                <c:pt idx="1">
                  <c:v>1.55</c:v>
                </c:pt>
                <c:pt idx="2">
                  <c:v>1.58</c:v>
                </c:pt>
                <c:pt idx="3">
                  <c:v>1.56</c:v>
                </c:pt>
                <c:pt idx="4">
                  <c:v>1.65</c:v>
                </c:pt>
                <c:pt idx="5">
                  <c:v>1.63</c:v>
                </c:pt>
                <c:pt idx="6">
                  <c:v>1.7</c:v>
                </c:pt>
                <c:pt idx="7">
                  <c:v>1.78</c:v>
                </c:pt>
                <c:pt idx="8">
                  <c:v>1.85</c:v>
                </c:pt>
                <c:pt idx="9">
                  <c:v>1.827175678453947</c:v>
                </c:pt>
                <c:pt idx="10">
                  <c:v>1.8366733556298771</c:v>
                </c:pt>
              </c:numCache>
            </c:numRef>
          </c:val>
          <c:smooth val="0"/>
          <c:extLst>
            <c:ext xmlns:c16="http://schemas.microsoft.com/office/drawing/2014/chart" uri="{C3380CC4-5D6E-409C-BE32-E72D297353CC}">
              <c16:uniqueId val="{00000003-C77D-4E83-87B6-2C0C5327B75E}"/>
            </c:ext>
          </c:extLst>
        </c:ser>
        <c:ser>
          <c:idx val="3"/>
          <c:order val="7"/>
          <c:tx>
            <c:strRef>
              <c:f>'Figure 6 web'!$A$31</c:f>
              <c:strCache>
                <c:ptCount val="1"/>
                <c:pt idx="0">
                  <c:v>Sciences de la vie et de la Terre</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web'!$B$31:$L$31</c:f>
              <c:numCache>
                <c:formatCode>#,##0.00</c:formatCode>
                <c:ptCount val="11"/>
                <c:pt idx="0">
                  <c:v>1.5</c:v>
                </c:pt>
                <c:pt idx="1">
                  <c:v>1.51</c:v>
                </c:pt>
                <c:pt idx="2">
                  <c:v>1.52</c:v>
                </c:pt>
                <c:pt idx="3">
                  <c:v>1.54</c:v>
                </c:pt>
                <c:pt idx="4">
                  <c:v>1.66</c:v>
                </c:pt>
                <c:pt idx="5">
                  <c:v>1.66</c:v>
                </c:pt>
                <c:pt idx="6">
                  <c:v>1.72</c:v>
                </c:pt>
                <c:pt idx="7">
                  <c:v>1.73</c:v>
                </c:pt>
                <c:pt idx="8">
                  <c:v>1.73</c:v>
                </c:pt>
                <c:pt idx="9">
                  <c:v>1.7129673727444741</c:v>
                </c:pt>
                <c:pt idx="10">
                  <c:v>1.739956978304112</c:v>
                </c:pt>
              </c:numCache>
            </c:numRef>
          </c:val>
          <c:smooth val="0"/>
          <c:extLst>
            <c:ext xmlns:c16="http://schemas.microsoft.com/office/drawing/2014/chart" uri="{C3380CC4-5D6E-409C-BE32-E72D297353CC}">
              <c16:uniqueId val="{00000004-C77D-4E83-87B6-2C0C5327B75E}"/>
            </c:ext>
          </c:extLst>
        </c:ser>
        <c:ser>
          <c:idx val="4"/>
          <c:order val="8"/>
          <c:tx>
            <c:strRef>
              <c:f>'Figure 6 web'!$A$32</c:f>
              <c:strCache>
                <c:ptCount val="1"/>
                <c:pt idx="0">
                  <c:v>Education musicale</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web'!$B$32:$L$32</c:f>
              <c:numCache>
                <c:formatCode>#,##0.00</c:formatCode>
                <c:ptCount val="11"/>
                <c:pt idx="0">
                  <c:v>1.43</c:v>
                </c:pt>
                <c:pt idx="1">
                  <c:v>1.37</c:v>
                </c:pt>
                <c:pt idx="2">
                  <c:v>1.38</c:v>
                </c:pt>
                <c:pt idx="3">
                  <c:v>1.46</c:v>
                </c:pt>
                <c:pt idx="4">
                  <c:v>1.55</c:v>
                </c:pt>
                <c:pt idx="5">
                  <c:v>1.56</c:v>
                </c:pt>
                <c:pt idx="6">
                  <c:v>1.65</c:v>
                </c:pt>
                <c:pt idx="7">
                  <c:v>1.72</c:v>
                </c:pt>
                <c:pt idx="8">
                  <c:v>1.7</c:v>
                </c:pt>
                <c:pt idx="9">
                  <c:v>1.7050493096646939</c:v>
                </c:pt>
                <c:pt idx="10">
                  <c:v>1.7000198683720349</c:v>
                </c:pt>
              </c:numCache>
            </c:numRef>
          </c:val>
          <c:smooth val="0"/>
          <c:extLst xmlns:c15="http://schemas.microsoft.com/office/drawing/2012/chart">
            <c:ext xmlns:c16="http://schemas.microsoft.com/office/drawing/2014/chart" uri="{C3380CC4-5D6E-409C-BE32-E72D297353CC}">
              <c16:uniqueId val="{00000005-C77D-4E83-87B6-2C0C5327B75E}"/>
            </c:ext>
          </c:extLst>
        </c:ser>
        <c:ser>
          <c:idx val="5"/>
          <c:order val="9"/>
          <c:tx>
            <c:strRef>
              <c:f>'Figure 6 web'!$A$33</c:f>
              <c:strCache>
                <c:ptCount val="1"/>
                <c:pt idx="0">
                  <c:v>Sciences économiques et sociales</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web'!$B$33:$L$33</c:f>
              <c:numCache>
                <c:formatCode>#,##0.00</c:formatCode>
                <c:ptCount val="11"/>
                <c:pt idx="0">
                  <c:v>1.56</c:v>
                </c:pt>
                <c:pt idx="1">
                  <c:v>1.58</c:v>
                </c:pt>
                <c:pt idx="2">
                  <c:v>1.59</c:v>
                </c:pt>
                <c:pt idx="3">
                  <c:v>1.57</c:v>
                </c:pt>
                <c:pt idx="4">
                  <c:v>1.49</c:v>
                </c:pt>
                <c:pt idx="5">
                  <c:v>1.55</c:v>
                </c:pt>
                <c:pt idx="6">
                  <c:v>1.64</c:v>
                </c:pt>
                <c:pt idx="7">
                  <c:v>1.58</c:v>
                </c:pt>
                <c:pt idx="8">
                  <c:v>1.55</c:v>
                </c:pt>
                <c:pt idx="9">
                  <c:v>1.548892189411148</c:v>
                </c:pt>
                <c:pt idx="10">
                  <c:v>1.541302455162807</c:v>
                </c:pt>
              </c:numCache>
            </c:numRef>
          </c:val>
          <c:smooth val="0"/>
          <c:extLst>
            <c:ext xmlns:c16="http://schemas.microsoft.com/office/drawing/2014/chart" uri="{C3380CC4-5D6E-409C-BE32-E72D297353CC}">
              <c16:uniqueId val="{00000006-C77D-4E83-87B6-2C0C5327B75E}"/>
            </c:ext>
          </c:extLst>
        </c:ser>
        <c:ser>
          <c:idx val="6"/>
          <c:order val="10"/>
          <c:tx>
            <c:strRef>
              <c:f>'Figure 6 web'!$A$34</c:f>
              <c:strCache>
                <c:ptCount val="1"/>
                <c:pt idx="0">
                  <c:v>Histoire-Géographie</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web'!$B$34:$L$34</c:f>
              <c:numCache>
                <c:formatCode>#,##0.00</c:formatCode>
                <c:ptCount val="11"/>
                <c:pt idx="0">
                  <c:v>1.39</c:v>
                </c:pt>
                <c:pt idx="1">
                  <c:v>1.35</c:v>
                </c:pt>
                <c:pt idx="2">
                  <c:v>1.37</c:v>
                </c:pt>
                <c:pt idx="3">
                  <c:v>1.35</c:v>
                </c:pt>
                <c:pt idx="4">
                  <c:v>1.41</c:v>
                </c:pt>
                <c:pt idx="5">
                  <c:v>1.54</c:v>
                </c:pt>
                <c:pt idx="6">
                  <c:v>1.57</c:v>
                </c:pt>
                <c:pt idx="7">
                  <c:v>1.58</c:v>
                </c:pt>
                <c:pt idx="8">
                  <c:v>1.54</c:v>
                </c:pt>
                <c:pt idx="9">
                  <c:v>1.516715041693393</c:v>
                </c:pt>
                <c:pt idx="10">
                  <c:v>1.5079245434800099</c:v>
                </c:pt>
              </c:numCache>
            </c:numRef>
          </c:val>
          <c:smooth val="0"/>
          <c:extLst>
            <c:ext xmlns:c16="http://schemas.microsoft.com/office/drawing/2014/chart" uri="{C3380CC4-5D6E-409C-BE32-E72D297353CC}">
              <c16:uniqueId val="{00000007-C77D-4E83-87B6-2C0C5327B75E}"/>
            </c:ext>
          </c:extLst>
        </c:ser>
        <c:ser>
          <c:idx val="14"/>
          <c:order val="11"/>
          <c:tx>
            <c:strRef>
              <c:f>'Figure 6 web'!$A$35</c:f>
              <c:strCache>
                <c:ptCount val="1"/>
                <c:pt idx="0">
                  <c:v>Education physique et sportive</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web'!$B$35:$L$35</c:f>
              <c:numCache>
                <c:formatCode>#,##0.00</c:formatCode>
                <c:ptCount val="11"/>
                <c:pt idx="0">
                  <c:v>1.08</c:v>
                </c:pt>
                <c:pt idx="1">
                  <c:v>1.1100000000000001</c:v>
                </c:pt>
                <c:pt idx="2">
                  <c:v>1.1100000000000001</c:v>
                </c:pt>
                <c:pt idx="3">
                  <c:v>1.1399999999999999</c:v>
                </c:pt>
                <c:pt idx="4">
                  <c:v>1.27</c:v>
                </c:pt>
                <c:pt idx="5">
                  <c:v>1.28</c:v>
                </c:pt>
                <c:pt idx="6">
                  <c:v>1.36</c:v>
                </c:pt>
                <c:pt idx="7">
                  <c:v>1.41</c:v>
                </c:pt>
                <c:pt idx="8">
                  <c:v>1.42</c:v>
                </c:pt>
                <c:pt idx="9">
                  <c:v>1.477138818431621</c:v>
                </c:pt>
                <c:pt idx="10">
                  <c:v>1.495228823871753</c:v>
                </c:pt>
              </c:numCache>
            </c:numRef>
          </c:val>
          <c:smooth val="0"/>
          <c:extLst xmlns:c15="http://schemas.microsoft.com/office/drawing/2012/chart">
            <c:ext xmlns:c16="http://schemas.microsoft.com/office/drawing/2014/chart" uri="{C3380CC4-5D6E-409C-BE32-E72D297353CC}">
              <c16:uniqueId val="{00000008-C77D-4E83-87B6-2C0C5327B75E}"/>
            </c:ext>
          </c:extLst>
        </c:ser>
        <c:ser>
          <c:idx val="15"/>
          <c:order val="12"/>
          <c:tx>
            <c:strRef>
              <c:f>'Figure 6 web'!$A$36</c:f>
              <c:strCache>
                <c:ptCount val="1"/>
                <c:pt idx="0">
                  <c:v>Lettres</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web'!$B$36:$L$36</c:f>
              <c:numCache>
                <c:formatCode>#,##0.00</c:formatCode>
                <c:ptCount val="11"/>
                <c:pt idx="0">
                  <c:v>1.2</c:v>
                </c:pt>
                <c:pt idx="1">
                  <c:v>1.19</c:v>
                </c:pt>
                <c:pt idx="2">
                  <c:v>1.21</c:v>
                </c:pt>
                <c:pt idx="3">
                  <c:v>1.23</c:v>
                </c:pt>
                <c:pt idx="4">
                  <c:v>1.3</c:v>
                </c:pt>
                <c:pt idx="5">
                  <c:v>1.34</c:v>
                </c:pt>
                <c:pt idx="6">
                  <c:v>1.41</c:v>
                </c:pt>
                <c:pt idx="7">
                  <c:v>1.46</c:v>
                </c:pt>
                <c:pt idx="8">
                  <c:v>1.52</c:v>
                </c:pt>
                <c:pt idx="9">
                  <c:v>1.4559947247865619</c:v>
                </c:pt>
                <c:pt idx="10">
                  <c:v>1.487300406142205</c:v>
                </c:pt>
              </c:numCache>
            </c:numRef>
          </c:val>
          <c:smooth val="0"/>
          <c:extLst>
            <c:ext xmlns:c16="http://schemas.microsoft.com/office/drawing/2014/chart" uri="{C3380CC4-5D6E-409C-BE32-E72D297353CC}">
              <c16:uniqueId val="{00000009-C77D-4E83-87B6-2C0C5327B75E}"/>
            </c:ext>
          </c:extLst>
        </c:ser>
        <c:ser>
          <c:idx val="16"/>
          <c:order val="13"/>
          <c:tx>
            <c:strRef>
              <c:f>'Figure 6 web'!$A$37</c:f>
              <c:strCache>
                <c:ptCount val="1"/>
                <c:pt idx="0">
                  <c:v>Langues</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web'!$B$37:$L$37</c:f>
              <c:numCache>
                <c:formatCode>#,##0.00</c:formatCode>
                <c:ptCount val="11"/>
                <c:pt idx="0">
                  <c:v>1.2</c:v>
                </c:pt>
                <c:pt idx="1">
                  <c:v>1.24</c:v>
                </c:pt>
                <c:pt idx="2">
                  <c:v>1.24</c:v>
                </c:pt>
                <c:pt idx="3">
                  <c:v>1.24</c:v>
                </c:pt>
                <c:pt idx="4">
                  <c:v>1.34</c:v>
                </c:pt>
                <c:pt idx="5">
                  <c:v>1.36</c:v>
                </c:pt>
                <c:pt idx="6">
                  <c:v>1.43</c:v>
                </c:pt>
                <c:pt idx="7">
                  <c:v>1.45</c:v>
                </c:pt>
                <c:pt idx="8">
                  <c:v>1.46</c:v>
                </c:pt>
                <c:pt idx="9">
                  <c:v>1.4462130899710131</c:v>
                </c:pt>
                <c:pt idx="10">
                  <c:v>1.4342914427334239</c:v>
                </c:pt>
              </c:numCache>
            </c:numRef>
          </c:val>
          <c:smooth val="0"/>
          <c:extLst xmlns:c15="http://schemas.microsoft.com/office/drawing/2012/chart">
            <c:ext xmlns:c16="http://schemas.microsoft.com/office/drawing/2014/chart" uri="{C3380CC4-5D6E-409C-BE32-E72D297353CC}">
              <c16:uniqueId val="{0000000A-C77D-4E83-87B6-2C0C5327B75E}"/>
            </c:ext>
          </c:extLst>
        </c:ser>
        <c:ser>
          <c:idx val="7"/>
          <c:order val="14"/>
          <c:tx>
            <c:strRef>
              <c:f>'Figure 6 web'!$A$38</c:f>
              <c:strCache>
                <c:ptCount val="1"/>
                <c:pt idx="0">
                  <c:v>Arts plastiques</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web'!$B$38:$L$38</c:f>
              <c:numCache>
                <c:formatCode>#,##0.00</c:formatCode>
                <c:ptCount val="11"/>
                <c:pt idx="0">
                  <c:v>1.22</c:v>
                </c:pt>
                <c:pt idx="1">
                  <c:v>1.1299999999999999</c:v>
                </c:pt>
                <c:pt idx="2">
                  <c:v>1.1499999999999999</c:v>
                </c:pt>
                <c:pt idx="3">
                  <c:v>1.18</c:v>
                </c:pt>
                <c:pt idx="4">
                  <c:v>1.26</c:v>
                </c:pt>
                <c:pt idx="5">
                  <c:v>1.33</c:v>
                </c:pt>
                <c:pt idx="6">
                  <c:v>1.37</c:v>
                </c:pt>
                <c:pt idx="7">
                  <c:v>1.41</c:v>
                </c:pt>
                <c:pt idx="8">
                  <c:v>1.42</c:v>
                </c:pt>
                <c:pt idx="9">
                  <c:v>1.400752496433666</c:v>
                </c:pt>
                <c:pt idx="10">
                  <c:v>1.371769616026711</c:v>
                </c:pt>
              </c:numCache>
            </c:numRef>
          </c:val>
          <c:smooth val="0"/>
          <c:extLst>
            <c:ext xmlns:c16="http://schemas.microsoft.com/office/drawing/2014/chart" uri="{C3380CC4-5D6E-409C-BE32-E72D297353CC}">
              <c16:uniqueId val="{00000009-C101-495B-A669-681557589EDD}"/>
            </c:ext>
          </c:extLst>
        </c:ser>
        <c:ser>
          <c:idx val="8"/>
          <c:order val="15"/>
          <c:tx>
            <c:strRef>
              <c:f>'Figure 6 web'!$A$39</c:f>
              <c:strCache>
                <c:ptCount val="1"/>
                <c:pt idx="0">
                  <c:v>Philosophie</c:v>
                </c:pt>
              </c:strCache>
            </c:strRef>
          </c:tx>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web'!$B$39:$L$39</c:f>
              <c:numCache>
                <c:formatCode>#,##0.00</c:formatCode>
                <c:ptCount val="11"/>
                <c:pt idx="0">
                  <c:v>1.41</c:v>
                </c:pt>
                <c:pt idx="1">
                  <c:v>1.4</c:v>
                </c:pt>
                <c:pt idx="2">
                  <c:v>1.45</c:v>
                </c:pt>
                <c:pt idx="3">
                  <c:v>1.37</c:v>
                </c:pt>
                <c:pt idx="4">
                  <c:v>1.53</c:v>
                </c:pt>
                <c:pt idx="5">
                  <c:v>1.41</c:v>
                </c:pt>
                <c:pt idx="6">
                  <c:v>1.44</c:v>
                </c:pt>
                <c:pt idx="7">
                  <c:v>1.46</c:v>
                </c:pt>
                <c:pt idx="8">
                  <c:v>1.45</c:v>
                </c:pt>
                <c:pt idx="9">
                  <c:v>1.3994118731563421</c:v>
                </c:pt>
                <c:pt idx="10">
                  <c:v>1.34270349907919</c:v>
                </c:pt>
              </c:numCache>
            </c:numRef>
          </c:val>
          <c:smooth val="0"/>
          <c:extLst>
            <c:ext xmlns:c16="http://schemas.microsoft.com/office/drawing/2014/chart" uri="{C3380CC4-5D6E-409C-BE32-E72D297353CC}">
              <c16:uniqueId val="{0000000A-C101-495B-A669-681557589EDD}"/>
            </c:ext>
          </c:extLst>
        </c:ser>
        <c:ser>
          <c:idx val="9"/>
          <c:order val="16"/>
          <c:tx>
            <c:strRef>
              <c:f>'Figure 6 web'!$A$40</c:f>
              <c:strCache>
                <c:ptCount val="1"/>
                <c:pt idx="0">
                  <c:v>Total</c:v>
                </c:pt>
              </c:strCache>
            </c:strRef>
          </c:tx>
          <c:spPr>
            <a:ln w="25400">
              <a:solidFill>
                <a:schemeClr val="tx1"/>
              </a:solidFill>
              <a:prstDash val="sysDash"/>
            </a:ln>
          </c:spPr>
          <c:marker>
            <c:symbol val="none"/>
          </c:marker>
          <c:cat>
            <c:strRef>
              <c:f>'Figure 6 web'!$B$23:$L$23</c:f>
              <c:strCache>
                <c:ptCount val="11"/>
                <c:pt idx="0">
                  <c:v>2015</c:v>
                </c:pt>
                <c:pt idx="1">
                  <c:v>2016</c:v>
                </c:pt>
                <c:pt idx="2">
                  <c:v>2017</c:v>
                </c:pt>
                <c:pt idx="3">
                  <c:v>2018</c:v>
                </c:pt>
                <c:pt idx="4">
                  <c:v>2019</c:v>
                </c:pt>
                <c:pt idx="5">
                  <c:v>2020</c:v>
                </c:pt>
                <c:pt idx="6">
                  <c:v>2021</c:v>
                </c:pt>
                <c:pt idx="7">
                  <c:v>2022</c:v>
                </c:pt>
                <c:pt idx="8">
                  <c:v>2023</c:v>
                </c:pt>
                <c:pt idx="9">
                  <c:v>2024</c:v>
                </c:pt>
                <c:pt idx="10">
                  <c:v>2025</c:v>
                </c:pt>
              </c:strCache>
            </c:strRef>
          </c:cat>
          <c:val>
            <c:numRef>
              <c:f>'Figure 6 web'!$B$40:$L$40</c:f>
              <c:numCache>
                <c:formatCode>#,##0.00</c:formatCode>
                <c:ptCount val="11"/>
                <c:pt idx="0">
                  <c:v>1.44</c:v>
                </c:pt>
                <c:pt idx="1">
                  <c:v>1.45</c:v>
                </c:pt>
                <c:pt idx="2">
                  <c:v>1.47</c:v>
                </c:pt>
                <c:pt idx="3">
                  <c:v>1.48</c:v>
                </c:pt>
                <c:pt idx="4">
                  <c:v>1.57</c:v>
                </c:pt>
                <c:pt idx="5">
                  <c:v>1.6</c:v>
                </c:pt>
                <c:pt idx="6">
                  <c:v>1.68</c:v>
                </c:pt>
                <c:pt idx="7">
                  <c:v>1.71</c:v>
                </c:pt>
                <c:pt idx="8">
                  <c:v>1.72</c:v>
                </c:pt>
                <c:pt idx="9">
                  <c:v>1.717746305581356</c:v>
                </c:pt>
                <c:pt idx="10">
                  <c:v>1.7311434414308</c:v>
                </c:pt>
              </c:numCache>
            </c:numRef>
          </c:val>
          <c:smooth val="0"/>
          <c:extLst>
            <c:ext xmlns:c16="http://schemas.microsoft.com/office/drawing/2014/chart" uri="{C3380CC4-5D6E-409C-BE32-E72D297353CC}">
              <c16:uniqueId val="{0000000B-C101-495B-A669-681557589EDD}"/>
            </c:ext>
          </c:extLst>
        </c:ser>
        <c:dLbls>
          <c:showLegendKey val="0"/>
          <c:showVal val="0"/>
          <c:showCatName val="0"/>
          <c:showSerName val="0"/>
          <c:showPercent val="0"/>
          <c:showBubbleSize val="0"/>
        </c:dLbls>
        <c:smooth val="0"/>
        <c:axId val="76062080"/>
        <c:axId val="76063872"/>
        <c:extLst/>
      </c:lineChart>
      <c:catAx>
        <c:axId val="76062080"/>
        <c:scaling>
          <c:orientation val="minMax"/>
        </c:scaling>
        <c:delete val="0"/>
        <c:axPos val="b"/>
        <c:numFmt formatCode="General" sourceLinked="0"/>
        <c:majorTickMark val="out"/>
        <c:minorTickMark val="none"/>
        <c:tickLblPos val="nextTo"/>
        <c:crossAx val="76063872"/>
        <c:crosses val="autoZero"/>
        <c:auto val="1"/>
        <c:lblAlgn val="ctr"/>
        <c:lblOffset val="100"/>
        <c:noMultiLvlLbl val="0"/>
      </c:catAx>
      <c:valAx>
        <c:axId val="76063872"/>
        <c:scaling>
          <c:orientation val="minMax"/>
          <c:min val="1"/>
        </c:scaling>
        <c:delete val="0"/>
        <c:axPos val="l"/>
        <c:majorGridlines/>
        <c:numFmt formatCode="#,##0.0" sourceLinked="0"/>
        <c:majorTickMark val="out"/>
        <c:minorTickMark val="none"/>
        <c:tickLblPos val="nextTo"/>
        <c:crossAx val="76062080"/>
        <c:crosses val="autoZero"/>
        <c:crossBetween val="between"/>
      </c:valAx>
    </c:plotArea>
    <c:legend>
      <c:legendPos val="r"/>
      <c:legendEntry>
        <c:idx val="0"/>
        <c:delete val="1"/>
      </c:legendEntry>
      <c:legendEntry>
        <c:idx val="1"/>
        <c:delete val="1"/>
      </c:legendEntry>
      <c:legendEntry>
        <c:idx val="2"/>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91663</xdr:colOff>
      <xdr:row>1</xdr:row>
      <xdr:rowOff>161985</xdr:rowOff>
    </xdr:from>
    <xdr:to>
      <xdr:col>5</xdr:col>
      <xdr:colOff>247404</xdr:colOff>
      <xdr:row>15</xdr:row>
      <xdr:rowOff>1649</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139210</xdr:colOff>
      <xdr:row>1</xdr:row>
      <xdr:rowOff>41030</xdr:rowOff>
    </xdr:from>
    <xdr:to>
      <xdr:col>7</xdr:col>
      <xdr:colOff>390524</xdr:colOff>
      <xdr:row>16</xdr:row>
      <xdr:rowOff>28575</xdr:rowOff>
    </xdr:to>
    <xdr:graphicFrame macro="">
      <xdr:nvGraphicFramePr>
        <xdr:cNvPr id="2" name="Graphique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émence SOLARD" id="{F1E7F208-5E18-4BA7-86F8-C68E8A59651A}" userId="Clémence SOLARD"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4.xml><?xml version="1.0" encoding="utf-8"?>
<ThreadedComments xmlns="http://schemas.microsoft.com/office/spreadsheetml/2018/threadedcomments" xmlns:x="http://schemas.openxmlformats.org/spreadsheetml/2006/main">
  <threadedComment ref="A36" dT="2020-04-28T19:46:48.55" personId="{F1E7F208-5E18-4BA7-86F8-C68E8A59651A}" id="{36E28772-625E-4C98-8C14-60697D48C6A1}">
    <text>ne faut-il pas dire que tu as changé de méthodo pour les seuils? ou tu ne l'as pas fait ici?</text>
  </threadedComment>
</ThreadedComments>
</file>

<file path=xl/threadedComments/threadedComment5.xml><?xml version="1.0" encoding="utf-8"?>
<ThreadedComments xmlns="http://schemas.microsoft.com/office/spreadsheetml/2018/threadedcomments" xmlns:x="http://schemas.openxmlformats.org/spreadsheetml/2006/main">
  <threadedComment ref="I1" dT="2020-04-28T19:46:13.76" personId="{F1E7F208-5E18-4BA7-86F8-C68E8A59651A}" id="{A4076726-7BA0-46F2-B2F3-AE0DADBA060D}">
    <text>as tu vérifié qu'il n'y avait eu aucun changement réglementaire, fut-il mineur, cette année?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 Id="rId4" Type="http://schemas.microsoft.com/office/2017/10/relationships/threadedComment" Target="../threadedComments/threadedComment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 Id="rId4" Type="http://schemas.microsoft.com/office/2017/10/relationships/threadedComment" Target="../threadedComments/threadedComment5.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
  <sheetViews>
    <sheetView showGridLines="0" tabSelected="1" zoomScale="130" zoomScaleNormal="130" workbookViewId="0">
      <selection activeCell="A16" sqref="A16"/>
    </sheetView>
  </sheetViews>
  <sheetFormatPr baseColWidth="10" defaultRowHeight="18" x14ac:dyDescent="0.35"/>
  <cols>
    <col min="1" max="1" width="43" style="250" customWidth="1"/>
    <col min="2" max="8" width="18.5703125" style="250" customWidth="1"/>
    <col min="9" max="16384" width="11.42578125" style="250"/>
  </cols>
  <sheetData>
    <row r="1" spans="1:8" ht="15" customHeight="1" x14ac:dyDescent="0.35">
      <c r="A1" s="293" t="s">
        <v>268</v>
      </c>
      <c r="B1" s="294"/>
      <c r="C1" s="294"/>
      <c r="D1" s="294"/>
      <c r="E1" s="294"/>
      <c r="F1" s="294"/>
    </row>
    <row r="3" spans="1:8" ht="15" customHeight="1" x14ac:dyDescent="0.35">
      <c r="A3" s="297"/>
      <c r="B3" s="299" t="s">
        <v>17</v>
      </c>
      <c r="C3" s="302" t="s">
        <v>8</v>
      </c>
      <c r="D3" s="302" t="s">
        <v>25</v>
      </c>
      <c r="E3" s="302" t="s">
        <v>9</v>
      </c>
      <c r="F3" s="302" t="s">
        <v>26</v>
      </c>
      <c r="G3" s="295" t="s">
        <v>50</v>
      </c>
      <c r="H3" s="295" t="s">
        <v>207</v>
      </c>
    </row>
    <row r="4" spans="1:8" x14ac:dyDescent="0.35">
      <c r="A4" s="298"/>
      <c r="B4" s="300"/>
      <c r="C4" s="303"/>
      <c r="D4" s="303"/>
      <c r="E4" s="303"/>
      <c r="F4" s="303"/>
      <c r="G4" s="296"/>
      <c r="H4" s="296"/>
    </row>
    <row r="5" spans="1:8" ht="17.25" customHeight="1" x14ac:dyDescent="0.35">
      <c r="A5" s="298"/>
      <c r="B5" s="301"/>
      <c r="C5" s="303"/>
      <c r="D5" s="303"/>
      <c r="E5" s="303"/>
      <c r="F5" s="303"/>
      <c r="G5" s="296"/>
      <c r="H5" s="296"/>
    </row>
    <row r="6" spans="1:8" x14ac:dyDescent="0.35">
      <c r="A6" s="264" t="s">
        <v>11</v>
      </c>
      <c r="B6" s="265"/>
      <c r="C6" s="266"/>
      <c r="D6" s="266"/>
      <c r="E6" s="266"/>
      <c r="F6" s="266"/>
      <c r="G6" s="267"/>
      <c r="H6" s="267"/>
    </row>
    <row r="7" spans="1:8" ht="14.25" customHeight="1" x14ac:dyDescent="0.35">
      <c r="A7" s="268" t="s">
        <v>4</v>
      </c>
      <c r="B7" s="269">
        <v>269436</v>
      </c>
      <c r="C7" s="270">
        <v>17.45</v>
      </c>
      <c r="D7" s="270">
        <v>0.39</v>
      </c>
      <c r="E7" s="270">
        <v>0.47</v>
      </c>
      <c r="F7" s="271">
        <v>18.309999999999999</v>
      </c>
      <c r="G7" s="272">
        <v>1.56</v>
      </c>
      <c r="H7" s="272">
        <v>1.54</v>
      </c>
    </row>
    <row r="8" spans="1:8" s="276" customFormat="1" ht="14.25" customHeight="1" x14ac:dyDescent="0.35">
      <c r="A8" s="273" t="s">
        <v>83</v>
      </c>
      <c r="B8" s="274">
        <v>239247</v>
      </c>
      <c r="C8" s="275">
        <v>17.97</v>
      </c>
      <c r="D8" s="275">
        <v>0.4</v>
      </c>
      <c r="E8" s="275">
        <v>0.49</v>
      </c>
      <c r="F8" s="275">
        <v>18.86</v>
      </c>
      <c r="G8" s="272">
        <v>1.71</v>
      </c>
      <c r="H8" s="272">
        <v>1.69</v>
      </c>
    </row>
    <row r="9" spans="1:8" ht="12.75" customHeight="1" x14ac:dyDescent="0.35">
      <c r="A9" s="273" t="s">
        <v>86</v>
      </c>
      <c r="B9" s="274">
        <v>30189</v>
      </c>
      <c r="C9" s="275">
        <v>13.33</v>
      </c>
      <c r="D9" s="275">
        <v>0.31</v>
      </c>
      <c r="E9" s="275">
        <v>0.32</v>
      </c>
      <c r="F9" s="275">
        <v>13.96</v>
      </c>
      <c r="G9" s="272">
        <v>0.37</v>
      </c>
      <c r="H9" s="272">
        <v>0.35</v>
      </c>
    </row>
    <row r="10" spans="1:8" x14ac:dyDescent="0.35">
      <c r="A10" s="268" t="s">
        <v>3</v>
      </c>
      <c r="B10" s="269">
        <v>184350</v>
      </c>
      <c r="C10" s="270">
        <v>17.690000000000001</v>
      </c>
      <c r="D10" s="270">
        <v>0.6</v>
      </c>
      <c r="E10" s="270">
        <v>0.54</v>
      </c>
      <c r="F10" s="271">
        <v>18.829999999999998</v>
      </c>
      <c r="G10" s="272">
        <v>1.99</v>
      </c>
      <c r="H10" s="272">
        <v>1.97</v>
      </c>
    </row>
    <row r="11" spans="1:8" s="276" customFormat="1" x14ac:dyDescent="0.35">
      <c r="A11" s="273" t="s">
        <v>83</v>
      </c>
      <c r="B11" s="274">
        <v>174782</v>
      </c>
      <c r="C11" s="275">
        <v>17.97</v>
      </c>
      <c r="D11" s="275">
        <v>0.61</v>
      </c>
      <c r="E11" s="275">
        <v>0.54</v>
      </c>
      <c r="F11" s="275">
        <v>19.12</v>
      </c>
      <c r="G11" s="272">
        <v>2.0699999999999998</v>
      </c>
      <c r="H11" s="272">
        <v>2.0499999999999998</v>
      </c>
    </row>
    <row r="12" spans="1:8" x14ac:dyDescent="0.35">
      <c r="A12" s="273" t="s">
        <v>86</v>
      </c>
      <c r="B12" s="274">
        <v>9568</v>
      </c>
      <c r="C12" s="275">
        <v>12.66</v>
      </c>
      <c r="D12" s="275">
        <v>0.51</v>
      </c>
      <c r="E12" s="275">
        <v>0.41</v>
      </c>
      <c r="F12" s="275">
        <v>13.58</v>
      </c>
      <c r="G12" s="272">
        <v>0.41</v>
      </c>
      <c r="H12" s="272">
        <v>0.4</v>
      </c>
    </row>
    <row r="13" spans="1:8" x14ac:dyDescent="0.35">
      <c r="A13" s="264" t="s">
        <v>192</v>
      </c>
      <c r="B13" s="277"/>
      <c r="C13" s="278"/>
      <c r="D13" s="278"/>
      <c r="E13" s="278"/>
      <c r="F13" s="278"/>
      <c r="G13" s="279"/>
      <c r="H13" s="279"/>
    </row>
    <row r="14" spans="1:8" x14ac:dyDescent="0.35">
      <c r="A14" s="268" t="s">
        <v>12</v>
      </c>
      <c r="B14" s="269">
        <v>218389</v>
      </c>
      <c r="C14" s="270">
        <v>17.690000000000001</v>
      </c>
      <c r="D14" s="270">
        <v>0.66</v>
      </c>
      <c r="E14" s="270">
        <v>0.13</v>
      </c>
      <c r="F14" s="270">
        <v>18.48</v>
      </c>
      <c r="G14" s="272">
        <v>1.38</v>
      </c>
      <c r="H14" s="272">
        <v>1.36</v>
      </c>
    </row>
    <row r="15" spans="1:8" x14ac:dyDescent="0.35">
      <c r="A15" s="273" t="s">
        <v>96</v>
      </c>
      <c r="B15" s="274">
        <v>14913</v>
      </c>
      <c r="C15" s="275">
        <v>17.11</v>
      </c>
      <c r="D15" s="275">
        <v>0.78</v>
      </c>
      <c r="E15" s="275">
        <v>1.59</v>
      </c>
      <c r="F15" s="275">
        <v>19.48</v>
      </c>
      <c r="G15" s="272">
        <v>1.83</v>
      </c>
      <c r="H15" s="272">
        <v>1.8</v>
      </c>
    </row>
    <row r="16" spans="1:8" x14ac:dyDescent="0.35">
      <c r="A16" s="273" t="s">
        <v>95</v>
      </c>
      <c r="B16" s="274">
        <v>26179</v>
      </c>
      <c r="C16" s="275">
        <v>18.14</v>
      </c>
      <c r="D16" s="275">
        <v>0.7</v>
      </c>
      <c r="E16" s="275">
        <v>0.01</v>
      </c>
      <c r="F16" s="275">
        <v>18.84</v>
      </c>
      <c r="G16" s="272">
        <v>1.43</v>
      </c>
      <c r="H16" s="272">
        <v>1.39</v>
      </c>
    </row>
    <row r="17" spans="1:8" x14ac:dyDescent="0.35">
      <c r="A17" s="273" t="s">
        <v>24</v>
      </c>
      <c r="B17" s="274">
        <v>177297</v>
      </c>
      <c r="C17" s="275">
        <v>17.670000000000002</v>
      </c>
      <c r="D17" s="275">
        <v>0.64</v>
      </c>
      <c r="E17" s="275">
        <v>0.02</v>
      </c>
      <c r="F17" s="275">
        <v>18.34</v>
      </c>
      <c r="G17" s="272">
        <v>1.33</v>
      </c>
      <c r="H17" s="272">
        <v>1.32</v>
      </c>
    </row>
    <row r="18" spans="1:8" s="284" customFormat="1" x14ac:dyDescent="0.35">
      <c r="A18" s="280" t="s">
        <v>99</v>
      </c>
      <c r="B18" s="281">
        <v>8667</v>
      </c>
      <c r="C18" s="282">
        <v>19.489999999999998</v>
      </c>
      <c r="D18" s="282">
        <v>0.22</v>
      </c>
      <c r="E18" s="282">
        <v>0.24</v>
      </c>
      <c r="F18" s="282">
        <v>19.95</v>
      </c>
      <c r="G18" s="283">
        <v>0.79</v>
      </c>
      <c r="H18" s="283">
        <v>0.78</v>
      </c>
    </row>
    <row r="19" spans="1:8" s="284" customFormat="1" x14ac:dyDescent="0.35">
      <c r="A19" s="280" t="s">
        <v>13</v>
      </c>
      <c r="B19" s="281">
        <v>120740</v>
      </c>
      <c r="C19" s="282">
        <v>16.89</v>
      </c>
      <c r="D19" s="282">
        <v>0.34</v>
      </c>
      <c r="E19" s="282">
        <v>0.95</v>
      </c>
      <c r="F19" s="282">
        <v>18.190000000000001</v>
      </c>
      <c r="G19" s="283">
        <v>1.84</v>
      </c>
      <c r="H19" s="283">
        <v>1.85</v>
      </c>
    </row>
    <row r="20" spans="1:8" s="284" customFormat="1" x14ac:dyDescent="0.35">
      <c r="A20" s="280" t="s">
        <v>16</v>
      </c>
      <c r="B20" s="281">
        <v>75488</v>
      </c>
      <c r="C20" s="282">
        <v>19.010000000000002</v>
      </c>
      <c r="D20" s="282">
        <v>0.33</v>
      </c>
      <c r="E20" s="282">
        <v>0.06</v>
      </c>
      <c r="F20" s="282">
        <v>19.399999999999999</v>
      </c>
      <c r="G20" s="283">
        <v>2.06</v>
      </c>
      <c r="H20" s="283">
        <v>2.0099999999999998</v>
      </c>
    </row>
    <row r="21" spans="1:8" x14ac:dyDescent="0.35">
      <c r="A21" s="285" t="s">
        <v>85</v>
      </c>
      <c r="B21" s="286">
        <v>423284</v>
      </c>
      <c r="C21" s="287">
        <v>17.73</v>
      </c>
      <c r="D21" s="287">
        <v>0.5</v>
      </c>
      <c r="E21" s="287">
        <v>0.35</v>
      </c>
      <c r="F21" s="287">
        <v>18.59</v>
      </c>
      <c r="G21" s="288">
        <v>1.62</v>
      </c>
      <c r="H21" s="288">
        <v>1.6</v>
      </c>
    </row>
    <row r="22" spans="1:8" ht="12" customHeight="1" x14ac:dyDescent="0.35">
      <c r="A22" s="268" t="s">
        <v>14</v>
      </c>
      <c r="B22" s="269">
        <v>21566</v>
      </c>
      <c r="C22" s="270">
        <v>16.059999999999999</v>
      </c>
      <c r="D22" s="270">
        <v>0.16</v>
      </c>
      <c r="E22" s="270">
        <v>3.41</v>
      </c>
      <c r="F22" s="270">
        <v>19.63</v>
      </c>
      <c r="G22" s="272">
        <v>3.32</v>
      </c>
      <c r="H22" s="272">
        <v>3.29</v>
      </c>
    </row>
    <row r="23" spans="1:8" ht="20.25" customHeight="1" x14ac:dyDescent="0.35">
      <c r="A23" s="268" t="s">
        <v>15</v>
      </c>
      <c r="B23" s="269">
        <v>8045</v>
      </c>
      <c r="C23" s="270">
        <v>11.92</v>
      </c>
      <c r="D23" s="270">
        <v>0.08</v>
      </c>
      <c r="E23" s="270">
        <v>0.16</v>
      </c>
      <c r="F23" s="270">
        <v>12.16</v>
      </c>
      <c r="G23" s="272">
        <v>3.42</v>
      </c>
      <c r="H23" s="272">
        <v>3.44</v>
      </c>
    </row>
    <row r="24" spans="1:8" ht="26.25" customHeight="1" x14ac:dyDescent="0.35">
      <c r="A24" s="262" t="s">
        <v>87</v>
      </c>
      <c r="B24" s="289">
        <v>453788</v>
      </c>
      <c r="C24" s="290">
        <v>17.55</v>
      </c>
      <c r="D24" s="290">
        <v>0.48</v>
      </c>
      <c r="E24" s="290">
        <v>0.5</v>
      </c>
      <c r="F24" s="291">
        <v>18.52</v>
      </c>
      <c r="G24" s="291">
        <v>1.73</v>
      </c>
      <c r="H24" s="291">
        <v>1.72</v>
      </c>
    </row>
    <row r="25" spans="1:8" ht="28.5" customHeight="1" x14ac:dyDescent="0.35">
      <c r="A25" s="308" t="s">
        <v>269</v>
      </c>
      <c r="B25" s="308"/>
      <c r="C25" s="308"/>
      <c r="D25" s="308"/>
      <c r="E25" s="308"/>
      <c r="F25" s="308"/>
      <c r="G25" s="308"/>
      <c r="H25" s="308"/>
    </row>
    <row r="26" spans="1:8" x14ac:dyDescent="0.35">
      <c r="A26" s="306" t="s">
        <v>270</v>
      </c>
      <c r="B26" s="307"/>
      <c r="C26" s="307"/>
      <c r="D26" s="307"/>
    </row>
    <row r="27" spans="1:8" x14ac:dyDescent="0.35">
      <c r="A27" s="254" t="s">
        <v>271</v>
      </c>
    </row>
    <row r="28" spans="1:8" x14ac:dyDescent="0.35">
      <c r="A28" s="254" t="s">
        <v>272</v>
      </c>
    </row>
    <row r="29" spans="1:8" ht="30.75" customHeight="1" x14ac:dyDescent="0.35">
      <c r="A29" s="309" t="s">
        <v>275</v>
      </c>
      <c r="B29" s="310"/>
      <c r="C29" s="310"/>
      <c r="D29" s="310"/>
      <c r="E29" s="310"/>
      <c r="F29" s="310"/>
      <c r="G29" s="310"/>
      <c r="H29" s="310"/>
    </row>
    <row r="30" spans="1:8" ht="15" customHeight="1" x14ac:dyDescent="0.35">
      <c r="A30" s="304" t="s">
        <v>273</v>
      </c>
      <c r="B30" s="305"/>
      <c r="C30" s="305"/>
      <c r="D30" s="305"/>
      <c r="E30" s="305"/>
      <c r="F30" s="305"/>
    </row>
    <row r="31" spans="1:8" x14ac:dyDescent="0.35">
      <c r="A31" s="254" t="s">
        <v>274</v>
      </c>
    </row>
    <row r="32" spans="1:8" x14ac:dyDescent="0.35">
      <c r="A32" s="256" t="s">
        <v>276</v>
      </c>
    </row>
    <row r="34" spans="2:2" x14ac:dyDescent="0.35">
      <c r="B34" s="292"/>
    </row>
    <row r="35" spans="2:2" x14ac:dyDescent="0.35">
      <c r="B35" s="292"/>
    </row>
    <row r="36" spans="2:2" x14ac:dyDescent="0.35">
      <c r="B36" s="292"/>
    </row>
  </sheetData>
  <mergeCells count="13">
    <mergeCell ref="A30:F30"/>
    <mergeCell ref="H3:H5"/>
    <mergeCell ref="A26:D26"/>
    <mergeCell ref="A25:H25"/>
    <mergeCell ref="A29:H29"/>
    <mergeCell ref="A1:F1"/>
    <mergeCell ref="G3:G5"/>
    <mergeCell ref="A3:A5"/>
    <mergeCell ref="B3:B5"/>
    <mergeCell ref="C3:C5"/>
    <mergeCell ref="D3:D5"/>
    <mergeCell ref="E3:E5"/>
    <mergeCell ref="F3:F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48"/>
  <sheetViews>
    <sheetView zoomScale="115" workbookViewId="0">
      <selection activeCell="B49" sqref="B49"/>
    </sheetView>
  </sheetViews>
  <sheetFormatPr baseColWidth="10" defaultRowHeight="12" x14ac:dyDescent="0.2"/>
  <cols>
    <col min="1" max="1" width="34.5703125" style="43" customWidth="1"/>
    <col min="2" max="2" width="15.5703125" style="65" customWidth="1"/>
    <col min="3" max="3" width="7" style="43" bestFit="1" customWidth="1"/>
    <col min="4" max="4" width="7.140625" style="65" bestFit="1" customWidth="1"/>
    <col min="5" max="5" width="7" style="43" bestFit="1" customWidth="1"/>
    <col min="6" max="6" width="7.140625" style="65" bestFit="1" customWidth="1"/>
    <col min="7" max="7" width="9.140625" style="43" customWidth="1"/>
    <col min="8" max="8" width="11.42578125" style="56"/>
    <col min="9" max="16384" width="11.42578125" style="43"/>
  </cols>
  <sheetData>
    <row r="1" spans="1:8" ht="31.5" customHeight="1" x14ac:dyDescent="0.25">
      <c r="A1" s="77" t="s">
        <v>223</v>
      </c>
      <c r="B1" s="44"/>
      <c r="C1" s="44"/>
      <c r="D1" s="44"/>
    </row>
    <row r="2" spans="1:8" ht="25.5" customHeight="1" x14ac:dyDescent="0.2">
      <c r="B2" s="383" t="s">
        <v>141</v>
      </c>
      <c r="C2" s="384"/>
      <c r="D2" s="383" t="s">
        <v>142</v>
      </c>
      <c r="E2" s="384"/>
      <c r="F2" s="383" t="s">
        <v>143</v>
      </c>
      <c r="G2" s="384"/>
    </row>
    <row r="3" spans="1:8" x14ac:dyDescent="0.2">
      <c r="B3" s="61" t="s">
        <v>17</v>
      </c>
      <c r="C3" s="57" t="s">
        <v>105</v>
      </c>
      <c r="D3" s="61" t="s">
        <v>17</v>
      </c>
      <c r="E3" s="57" t="s">
        <v>105</v>
      </c>
      <c r="F3" s="61" t="s">
        <v>17</v>
      </c>
      <c r="G3" s="57" t="s">
        <v>105</v>
      </c>
    </row>
    <row r="4" spans="1:8" x14ac:dyDescent="0.2">
      <c r="A4" s="66" t="s">
        <v>110</v>
      </c>
      <c r="B4" s="62">
        <v>1976</v>
      </c>
      <c r="C4" s="59">
        <v>0.2299813780260708</v>
      </c>
      <c r="D4" s="62">
        <v>1420</v>
      </c>
      <c r="E4" s="59">
        <v>0.2103392090060732</v>
      </c>
      <c r="F4" s="62">
        <v>556</v>
      </c>
      <c r="G4" s="59">
        <v>0.30200977729494838</v>
      </c>
      <c r="H4" s="75"/>
    </row>
    <row r="5" spans="1:8" x14ac:dyDescent="0.2">
      <c r="A5" s="67" t="s">
        <v>112</v>
      </c>
      <c r="B5" s="63">
        <v>6611</v>
      </c>
      <c r="C5" s="58">
        <v>0.29388753056234718</v>
      </c>
      <c r="D5" s="63">
        <v>4645</v>
      </c>
      <c r="E5" s="58">
        <v>0.26428083750568959</v>
      </c>
      <c r="F5" s="63">
        <v>1966</v>
      </c>
      <c r="G5" s="58">
        <v>0.39967473063630821</v>
      </c>
      <c r="H5" s="75"/>
    </row>
    <row r="6" spans="1:8" ht="12" customHeight="1" x14ac:dyDescent="0.2">
      <c r="A6" s="67" t="s">
        <v>114</v>
      </c>
      <c r="B6" s="63">
        <v>5858</v>
      </c>
      <c r="C6" s="58">
        <v>0.2575171443643397</v>
      </c>
      <c r="D6" s="63">
        <v>3713</v>
      </c>
      <c r="E6" s="58">
        <v>0.22391750090459531</v>
      </c>
      <c r="F6" s="63">
        <v>2145</v>
      </c>
      <c r="G6" s="58">
        <v>0.34787544599416148</v>
      </c>
      <c r="H6" s="75"/>
    </row>
    <row r="7" spans="1:8" x14ac:dyDescent="0.2">
      <c r="A7" s="68" t="s">
        <v>133</v>
      </c>
      <c r="B7" s="73">
        <v>14445</v>
      </c>
      <c r="C7" s="74">
        <v>0.26831986625801058</v>
      </c>
      <c r="D7" s="73">
        <v>9778</v>
      </c>
      <c r="E7" s="74">
        <v>0.2390183089295754</v>
      </c>
      <c r="F7" s="73">
        <v>4667</v>
      </c>
      <c r="G7" s="74">
        <v>0.36105523750580232</v>
      </c>
      <c r="H7" s="75"/>
    </row>
    <row r="8" spans="1:8" x14ac:dyDescent="0.2">
      <c r="A8" s="66" t="s">
        <v>108</v>
      </c>
      <c r="B8" s="62">
        <v>2078</v>
      </c>
      <c r="C8" s="59">
        <v>0.26709511568123401</v>
      </c>
      <c r="D8" s="62">
        <v>1631</v>
      </c>
      <c r="E8" s="59">
        <v>0.2494265178161798</v>
      </c>
      <c r="F8" s="62">
        <v>447</v>
      </c>
      <c r="G8" s="59">
        <v>0.36019339242546328</v>
      </c>
      <c r="H8" s="75"/>
    </row>
    <row r="9" spans="1:8" x14ac:dyDescent="0.2">
      <c r="A9" s="67" t="s">
        <v>111</v>
      </c>
      <c r="B9" s="63">
        <v>3159</v>
      </c>
      <c r="C9" s="58">
        <v>0.3253012048192771</v>
      </c>
      <c r="D9" s="63">
        <v>2686</v>
      </c>
      <c r="E9" s="58">
        <v>0.3284823284823285</v>
      </c>
      <c r="F9" s="63">
        <v>473</v>
      </c>
      <c r="G9" s="58">
        <v>0.30834419817470671</v>
      </c>
      <c r="H9" s="75"/>
    </row>
    <row r="10" spans="1:8" x14ac:dyDescent="0.2">
      <c r="A10" s="69" t="s">
        <v>134</v>
      </c>
      <c r="B10" s="73">
        <v>5237</v>
      </c>
      <c r="C10" s="74">
        <v>0.29941112572179979</v>
      </c>
      <c r="D10" s="73">
        <v>4317</v>
      </c>
      <c r="E10" s="74">
        <v>0.29335417232943728</v>
      </c>
      <c r="F10" s="73">
        <v>920</v>
      </c>
      <c r="G10" s="74">
        <v>0.33153153153153148</v>
      </c>
      <c r="H10" s="75"/>
    </row>
    <row r="11" spans="1:8" x14ac:dyDescent="0.2">
      <c r="A11" s="70" t="s">
        <v>144</v>
      </c>
      <c r="B11" s="73">
        <v>4883</v>
      </c>
      <c r="C11" s="74">
        <v>0.22236896033517009</v>
      </c>
      <c r="D11" s="73">
        <v>1924</v>
      </c>
      <c r="E11" s="74">
        <v>0.14753469825933591</v>
      </c>
      <c r="F11" s="73">
        <v>2959</v>
      </c>
      <c r="G11" s="74">
        <v>0.33180085220901551</v>
      </c>
      <c r="H11" s="75"/>
    </row>
    <row r="12" spans="1:8" x14ac:dyDescent="0.2">
      <c r="A12" s="70" t="s">
        <v>145</v>
      </c>
      <c r="B12" s="73">
        <v>4265</v>
      </c>
      <c r="C12" s="74">
        <v>0.25831264005814308</v>
      </c>
      <c r="D12" s="73">
        <v>3473</v>
      </c>
      <c r="E12" s="74">
        <v>0.24876441515650741</v>
      </c>
      <c r="F12" s="73">
        <v>792</v>
      </c>
      <c r="G12" s="74">
        <v>0.31058823529411772</v>
      </c>
      <c r="H12" s="75"/>
    </row>
    <row r="13" spans="1:8" x14ac:dyDescent="0.2">
      <c r="A13" s="71" t="s">
        <v>126</v>
      </c>
      <c r="B13" s="73">
        <v>699</v>
      </c>
      <c r="C13" s="74">
        <v>0.35975295934122492</v>
      </c>
      <c r="D13" s="73">
        <v>657</v>
      </c>
      <c r="E13" s="74">
        <v>0.35706521739130442</v>
      </c>
      <c r="F13" s="73">
        <v>42</v>
      </c>
      <c r="G13" s="74">
        <v>0.40776699029126212</v>
      </c>
      <c r="H13" s="75"/>
    </row>
    <row r="14" spans="1:8" x14ac:dyDescent="0.2">
      <c r="A14" s="66" t="s">
        <v>116</v>
      </c>
      <c r="B14" s="62">
        <v>5089</v>
      </c>
      <c r="C14" s="59">
        <v>0.33798233379823339</v>
      </c>
      <c r="D14" s="62">
        <v>4295</v>
      </c>
      <c r="E14" s="59">
        <v>0.33552066244824619</v>
      </c>
      <c r="F14" s="62">
        <v>794</v>
      </c>
      <c r="G14" s="59">
        <v>0.35195035460992907</v>
      </c>
      <c r="H14" s="75"/>
    </row>
    <row r="15" spans="1:8" x14ac:dyDescent="0.2">
      <c r="A15" s="67" t="s">
        <v>120</v>
      </c>
      <c r="B15" s="63">
        <v>2730</v>
      </c>
      <c r="C15" s="58">
        <v>0.31911163062536529</v>
      </c>
      <c r="D15" s="63">
        <v>2090</v>
      </c>
      <c r="E15" s="58">
        <v>0.29449062984359592</v>
      </c>
      <c r="F15" s="63">
        <v>640</v>
      </c>
      <c r="G15" s="58">
        <v>0.43895747599451301</v>
      </c>
      <c r="H15" s="75"/>
    </row>
    <row r="16" spans="1:8" x14ac:dyDescent="0.2">
      <c r="A16" s="67" t="s">
        <v>118</v>
      </c>
      <c r="B16" s="63">
        <v>3757</v>
      </c>
      <c r="C16" s="58">
        <v>0.30596954149360689</v>
      </c>
      <c r="D16" s="63">
        <v>3174</v>
      </c>
      <c r="E16" s="58">
        <v>0.29949046989998113</v>
      </c>
      <c r="F16" s="63">
        <v>583</v>
      </c>
      <c r="G16" s="58">
        <v>0.34681737061273049</v>
      </c>
      <c r="H16" s="75"/>
    </row>
    <row r="17" spans="1:8" x14ac:dyDescent="0.2">
      <c r="A17" s="68" t="s">
        <v>135</v>
      </c>
      <c r="B17" s="73">
        <v>11576</v>
      </c>
      <c r="C17" s="74">
        <v>0.32253211111420688</v>
      </c>
      <c r="D17" s="73">
        <v>9559</v>
      </c>
      <c r="E17" s="74">
        <v>0.31345094438614901</v>
      </c>
      <c r="F17" s="73">
        <v>2017</v>
      </c>
      <c r="G17" s="74">
        <v>0.37386468952734009</v>
      </c>
      <c r="H17" s="75"/>
    </row>
    <row r="18" spans="1:8" x14ac:dyDescent="0.2">
      <c r="A18" s="66" t="s">
        <v>121</v>
      </c>
      <c r="B18" s="62">
        <v>3134</v>
      </c>
      <c r="C18" s="59">
        <v>0.23929144078796671</v>
      </c>
      <c r="D18" s="62">
        <v>2489</v>
      </c>
      <c r="E18" s="59">
        <v>0.22590306770738791</v>
      </c>
      <c r="F18" s="62">
        <v>645</v>
      </c>
      <c r="G18" s="59">
        <v>0.31024531024531032</v>
      </c>
      <c r="H18" s="75"/>
    </row>
    <row r="19" spans="1:8" x14ac:dyDescent="0.2">
      <c r="A19" s="67" t="s">
        <v>113</v>
      </c>
      <c r="B19" s="63">
        <v>9938</v>
      </c>
      <c r="C19" s="58">
        <v>0.33227456618409168</v>
      </c>
      <c r="D19" s="63">
        <v>7425</v>
      </c>
      <c r="E19" s="58">
        <v>0.32986805277888842</v>
      </c>
      <c r="F19" s="63">
        <v>2513</v>
      </c>
      <c r="G19" s="58">
        <v>0.33959459459459462</v>
      </c>
      <c r="H19" s="75"/>
    </row>
    <row r="20" spans="1:8" x14ac:dyDescent="0.2">
      <c r="A20" s="68" t="s">
        <v>136</v>
      </c>
      <c r="B20" s="73">
        <v>13072</v>
      </c>
      <c r="C20" s="74">
        <v>0.30395758731339811</v>
      </c>
      <c r="D20" s="73">
        <v>9914</v>
      </c>
      <c r="E20" s="74">
        <v>0.29570197154532168</v>
      </c>
      <c r="F20" s="73">
        <v>3158</v>
      </c>
      <c r="G20" s="74">
        <v>0.33315750606604072</v>
      </c>
      <c r="H20" s="75"/>
    </row>
    <row r="21" spans="1:8" x14ac:dyDescent="0.2">
      <c r="A21" s="66" t="s">
        <v>124</v>
      </c>
      <c r="B21" s="62">
        <v>7557</v>
      </c>
      <c r="C21" s="59">
        <v>0.23376743898289359</v>
      </c>
      <c r="D21" s="62">
        <v>6321</v>
      </c>
      <c r="E21" s="59">
        <v>0.22203098106712571</v>
      </c>
      <c r="F21" s="62">
        <v>1236</v>
      </c>
      <c r="G21" s="59">
        <v>0.32037325038880249</v>
      </c>
      <c r="H21" s="75"/>
    </row>
    <row r="22" spans="1:8" x14ac:dyDescent="0.2">
      <c r="A22" s="67" t="s">
        <v>106</v>
      </c>
      <c r="B22" s="63">
        <v>2083</v>
      </c>
      <c r="C22" s="58">
        <v>0.14583770916474131</v>
      </c>
      <c r="D22" s="63">
        <v>1121</v>
      </c>
      <c r="E22" s="58">
        <v>0.1143877551020408</v>
      </c>
      <c r="F22" s="63">
        <v>962</v>
      </c>
      <c r="G22" s="58">
        <v>0.2145884452375641</v>
      </c>
      <c r="H22" s="75"/>
    </row>
    <row r="23" spans="1:8" x14ac:dyDescent="0.2">
      <c r="A23" s="67" t="s">
        <v>125</v>
      </c>
      <c r="B23" s="63">
        <v>7822</v>
      </c>
      <c r="C23" s="58">
        <v>0.1995102790389226</v>
      </c>
      <c r="D23" s="63">
        <v>6442</v>
      </c>
      <c r="E23" s="58">
        <v>0.19747409723499479</v>
      </c>
      <c r="F23" s="63">
        <v>1380</v>
      </c>
      <c r="G23" s="58">
        <v>0.20959902794653709</v>
      </c>
      <c r="H23" s="75"/>
    </row>
    <row r="24" spans="1:8" x14ac:dyDescent="0.2">
      <c r="A24" s="68" t="s">
        <v>137</v>
      </c>
      <c r="B24" s="73">
        <v>17462</v>
      </c>
      <c r="C24" s="74">
        <v>0.20348186818308939</v>
      </c>
      <c r="D24" s="73">
        <v>13884</v>
      </c>
      <c r="E24" s="74">
        <v>0.195849966850517</v>
      </c>
      <c r="F24" s="73">
        <v>3578</v>
      </c>
      <c r="G24" s="74">
        <v>0.2397319932998325</v>
      </c>
      <c r="H24" s="75"/>
    </row>
    <row r="25" spans="1:8" x14ac:dyDescent="0.2">
      <c r="A25" s="71" t="s">
        <v>127</v>
      </c>
      <c r="B25" s="73">
        <v>5565</v>
      </c>
      <c r="C25" s="74">
        <v>0.26329485238455708</v>
      </c>
      <c r="D25" s="73">
        <v>3936</v>
      </c>
      <c r="E25" s="74">
        <v>0.2310672772102853</v>
      </c>
      <c r="F25" s="73">
        <v>1629</v>
      </c>
      <c r="G25" s="74">
        <v>0.39712335446123842</v>
      </c>
      <c r="H25" s="75"/>
    </row>
    <row r="26" spans="1:8" x14ac:dyDescent="0.2">
      <c r="A26" s="66" t="s">
        <v>109</v>
      </c>
      <c r="B26" s="62">
        <v>5466</v>
      </c>
      <c r="C26" s="59">
        <v>0.25459965531696871</v>
      </c>
      <c r="D26" s="62">
        <v>3901</v>
      </c>
      <c r="E26" s="59">
        <v>0.22345056707526639</v>
      </c>
      <c r="F26" s="62">
        <v>1565</v>
      </c>
      <c r="G26" s="59">
        <v>0.39017701321366238</v>
      </c>
      <c r="H26" s="75"/>
    </row>
    <row r="27" spans="1:8" x14ac:dyDescent="0.2">
      <c r="A27" s="67" t="s">
        <v>122</v>
      </c>
      <c r="B27" s="63">
        <v>745</v>
      </c>
      <c r="C27" s="58">
        <v>0.16767949583614669</v>
      </c>
      <c r="D27" s="63">
        <v>619</v>
      </c>
      <c r="E27" s="58">
        <v>0.15762668703845181</v>
      </c>
      <c r="F27" s="63">
        <v>126</v>
      </c>
      <c r="G27" s="58">
        <v>0.2441860465116279</v>
      </c>
      <c r="H27" s="75"/>
    </row>
    <row r="28" spans="1:8" x14ac:dyDescent="0.2">
      <c r="A28" s="67" t="s">
        <v>117</v>
      </c>
      <c r="B28" s="63">
        <v>2874</v>
      </c>
      <c r="C28" s="58">
        <v>0.2673488372093023</v>
      </c>
      <c r="D28" s="63">
        <v>2357</v>
      </c>
      <c r="E28" s="58">
        <v>0.26098992359650092</v>
      </c>
      <c r="F28" s="63">
        <v>517</v>
      </c>
      <c r="G28" s="58">
        <v>0.3007562536358348</v>
      </c>
      <c r="H28" s="75"/>
    </row>
    <row r="29" spans="1:8" ht="15" customHeight="1" x14ac:dyDescent="0.2">
      <c r="A29" s="69" t="s">
        <v>138</v>
      </c>
      <c r="B29" s="73">
        <v>9085</v>
      </c>
      <c r="C29" s="74">
        <v>0.24780426599749061</v>
      </c>
      <c r="D29" s="73">
        <v>6877</v>
      </c>
      <c r="E29" s="74">
        <v>0.22609810625986321</v>
      </c>
      <c r="F29" s="73">
        <v>2208</v>
      </c>
      <c r="G29" s="74">
        <v>0.35350624399615749</v>
      </c>
      <c r="H29" s="75"/>
    </row>
    <row r="30" spans="1:8" x14ac:dyDescent="0.2">
      <c r="A30" s="66" t="s">
        <v>115</v>
      </c>
      <c r="B30" s="62">
        <v>5656</v>
      </c>
      <c r="C30" s="59">
        <v>0.30885163545022659</v>
      </c>
      <c r="D30" s="62">
        <v>4502</v>
      </c>
      <c r="E30" s="59">
        <v>0.29733835281685489</v>
      </c>
      <c r="F30" s="62">
        <v>1154</v>
      </c>
      <c r="G30" s="59">
        <v>0.36380832282471631</v>
      </c>
      <c r="H30" s="75"/>
    </row>
    <row r="31" spans="1:8" x14ac:dyDescent="0.2">
      <c r="A31" s="67" t="s">
        <v>119</v>
      </c>
      <c r="B31" s="63">
        <v>5030</v>
      </c>
      <c r="C31" s="58">
        <v>0.25459330870071373</v>
      </c>
      <c r="D31" s="63">
        <v>3906</v>
      </c>
      <c r="E31" s="58">
        <v>0.24196246050919901</v>
      </c>
      <c r="F31" s="63">
        <v>1124</v>
      </c>
      <c r="G31" s="58">
        <v>0.31101272827891541</v>
      </c>
      <c r="H31" s="75"/>
    </row>
    <row r="32" spans="1:8" x14ac:dyDescent="0.2">
      <c r="A32" s="68" t="s">
        <v>139</v>
      </c>
      <c r="B32" s="73">
        <v>10686</v>
      </c>
      <c r="C32" s="74">
        <v>0.28069345941686369</v>
      </c>
      <c r="D32" s="73">
        <v>8408</v>
      </c>
      <c r="E32" s="74">
        <v>0.2687635852192814</v>
      </c>
      <c r="F32" s="73">
        <v>2278</v>
      </c>
      <c r="G32" s="74">
        <v>0.33569112879457708</v>
      </c>
      <c r="H32" s="75"/>
    </row>
    <row r="33" spans="1:8" x14ac:dyDescent="0.2">
      <c r="A33" s="70" t="s">
        <v>146</v>
      </c>
      <c r="B33" s="73">
        <v>7115</v>
      </c>
      <c r="C33" s="74">
        <v>0.27781031587989541</v>
      </c>
      <c r="D33" s="73">
        <v>3357</v>
      </c>
      <c r="E33" s="74">
        <v>0.21773252043066549</v>
      </c>
      <c r="F33" s="73">
        <v>3758</v>
      </c>
      <c r="G33" s="74">
        <v>0.36868439124889629</v>
      </c>
      <c r="H33" s="75"/>
    </row>
    <row r="34" spans="1:8" x14ac:dyDescent="0.2">
      <c r="A34" s="66" t="s">
        <v>107</v>
      </c>
      <c r="B34" s="62">
        <v>6339</v>
      </c>
      <c r="C34" s="59">
        <v>0.31314528478980391</v>
      </c>
      <c r="D34" s="62">
        <v>4685</v>
      </c>
      <c r="E34" s="59">
        <v>0.29188212572425393</v>
      </c>
      <c r="F34" s="62">
        <v>1654</v>
      </c>
      <c r="G34" s="59">
        <v>0.39456106870229007</v>
      </c>
      <c r="H34" s="75"/>
    </row>
    <row r="35" spans="1:8" x14ac:dyDescent="0.2">
      <c r="A35" s="67" t="s">
        <v>123</v>
      </c>
      <c r="B35" s="63">
        <v>3295</v>
      </c>
      <c r="C35" s="58">
        <v>0.24800541923829589</v>
      </c>
      <c r="D35" s="63">
        <v>2898</v>
      </c>
      <c r="E35" s="58">
        <v>0.25318888694740521</v>
      </c>
      <c r="F35" s="63">
        <v>397</v>
      </c>
      <c r="G35" s="58">
        <v>0.21576086956521739</v>
      </c>
      <c r="H35" s="75"/>
    </row>
    <row r="36" spans="1:8" x14ac:dyDescent="0.2">
      <c r="A36" s="68" t="s">
        <v>140</v>
      </c>
      <c r="B36" s="73">
        <v>9634</v>
      </c>
      <c r="C36" s="74">
        <v>0.28733335321661851</v>
      </c>
      <c r="D36" s="73">
        <v>7583</v>
      </c>
      <c r="E36" s="74">
        <v>0.27577553914972541</v>
      </c>
      <c r="F36" s="73">
        <v>2051</v>
      </c>
      <c r="G36" s="74">
        <v>0.34001989389920417</v>
      </c>
      <c r="H36" s="75"/>
    </row>
    <row r="37" spans="1:8" x14ac:dyDescent="0.2">
      <c r="A37" s="68" t="s">
        <v>220</v>
      </c>
      <c r="B37" s="73">
        <v>113724</v>
      </c>
      <c r="C37" s="74">
        <v>0.26357947434292872</v>
      </c>
      <c r="D37" s="73">
        <v>83667</v>
      </c>
      <c r="E37" s="74">
        <v>0.24533618743219071</v>
      </c>
      <c r="F37" s="73">
        <v>30057</v>
      </c>
      <c r="G37" s="74">
        <v>0.33237863540860341</v>
      </c>
      <c r="H37" s="75"/>
    </row>
    <row r="38" spans="1:8" x14ac:dyDescent="0.2">
      <c r="A38" s="72" t="s">
        <v>130</v>
      </c>
      <c r="B38" s="64">
        <v>1000</v>
      </c>
      <c r="C38" s="60">
        <v>0.27107617240444559</v>
      </c>
      <c r="D38" s="64">
        <v>954</v>
      </c>
      <c r="E38" s="60">
        <v>0.29049939098660171</v>
      </c>
      <c r="F38" s="64">
        <v>46</v>
      </c>
      <c r="G38" s="60">
        <v>0.11358024691358019</v>
      </c>
      <c r="H38" s="75"/>
    </row>
    <row r="39" spans="1:8" x14ac:dyDescent="0.2">
      <c r="A39" s="72" t="s">
        <v>131</v>
      </c>
      <c r="B39" s="64">
        <v>759</v>
      </c>
      <c r="C39" s="60">
        <v>0.21710526315789469</v>
      </c>
      <c r="D39" s="64">
        <v>689</v>
      </c>
      <c r="E39" s="60">
        <v>0.21128488193805581</v>
      </c>
      <c r="F39" s="64">
        <v>70</v>
      </c>
      <c r="G39" s="60">
        <v>0.2978723404255319</v>
      </c>
      <c r="H39" s="75"/>
    </row>
    <row r="40" spans="1:8" x14ac:dyDescent="0.2">
      <c r="A40" s="72" t="s">
        <v>129</v>
      </c>
      <c r="B40" s="64">
        <v>885</v>
      </c>
      <c r="C40" s="60">
        <v>0.29797979797979801</v>
      </c>
      <c r="D40" s="64">
        <v>875</v>
      </c>
      <c r="E40" s="60">
        <v>0.33346036585365851</v>
      </c>
      <c r="F40" s="64">
        <v>10</v>
      </c>
      <c r="G40" s="60">
        <v>2.8901734104046239E-2</v>
      </c>
      <c r="H40" s="75"/>
    </row>
    <row r="41" spans="1:8" x14ac:dyDescent="0.2">
      <c r="A41" s="72" t="s">
        <v>132</v>
      </c>
      <c r="B41" s="64">
        <v>1073</v>
      </c>
      <c r="C41" s="60">
        <v>0.31074428033593982</v>
      </c>
      <c r="D41" s="64">
        <v>1073</v>
      </c>
      <c r="E41" s="60">
        <v>0.31074428033593982</v>
      </c>
      <c r="F41" s="64"/>
      <c r="G41" s="60"/>
      <c r="H41" s="75"/>
    </row>
    <row r="42" spans="1:8" x14ac:dyDescent="0.2">
      <c r="A42" s="72" t="s">
        <v>128</v>
      </c>
      <c r="B42" s="64">
        <v>3141</v>
      </c>
      <c r="C42" s="60">
        <v>0.36020642201834863</v>
      </c>
      <c r="D42" s="64">
        <v>2937</v>
      </c>
      <c r="E42" s="60">
        <v>0.36192236598890942</v>
      </c>
      <c r="F42" s="64">
        <v>204</v>
      </c>
      <c r="G42" s="60">
        <v>0.33719008264462808</v>
      </c>
      <c r="H42" s="75"/>
    </row>
    <row r="43" spans="1:8" x14ac:dyDescent="0.2">
      <c r="A43" s="68" t="s">
        <v>147</v>
      </c>
      <c r="B43" s="73">
        <v>6858</v>
      </c>
      <c r="C43" s="74">
        <v>0.30714797563597279</v>
      </c>
      <c r="D43" s="73">
        <v>6528</v>
      </c>
      <c r="E43" s="74">
        <v>0.31479963350532858</v>
      </c>
      <c r="F43" s="73">
        <v>330</v>
      </c>
      <c r="G43" s="74">
        <v>0.207416719044626</v>
      </c>
      <c r="H43" s="75"/>
    </row>
    <row r="44" spans="1:8" ht="12" customHeight="1" x14ac:dyDescent="0.2">
      <c r="A44" s="68" t="s">
        <v>148</v>
      </c>
      <c r="B44" s="73">
        <v>120582</v>
      </c>
      <c r="C44" s="74">
        <v>0.26572320114238368</v>
      </c>
      <c r="D44" s="73">
        <v>90195</v>
      </c>
      <c r="E44" s="74">
        <v>0.24931793115458289</v>
      </c>
      <c r="F44" s="73">
        <v>30387</v>
      </c>
      <c r="G44" s="74">
        <v>0.33021810238967192</v>
      </c>
      <c r="H44" s="75"/>
    </row>
    <row r="45" spans="1:8" ht="25.5" customHeight="1" x14ac:dyDescent="0.2">
      <c r="A45" s="382" t="s">
        <v>227</v>
      </c>
      <c r="B45" s="382"/>
      <c r="C45" s="382"/>
      <c r="D45" s="382"/>
      <c r="E45" s="382"/>
      <c r="F45" s="382"/>
      <c r="G45" s="382"/>
      <c r="H45" s="75"/>
    </row>
    <row r="46" spans="1:8" ht="15" x14ac:dyDescent="0.25">
      <c r="A46" s="317" t="s">
        <v>225</v>
      </c>
      <c r="B46" s="318"/>
      <c r="C46" s="318"/>
      <c r="D46" s="318"/>
      <c r="E46" s="318"/>
      <c r="F46" s="318"/>
      <c r="H46" s="75"/>
    </row>
    <row r="47" spans="1:8" ht="15" x14ac:dyDescent="0.25">
      <c r="A47" s="52" t="s">
        <v>167</v>
      </c>
      <c r="B47" s="41"/>
      <c r="C47" s="41"/>
      <c r="D47" s="45"/>
      <c r="H47" s="75"/>
    </row>
    <row r="48" spans="1:8" ht="15" x14ac:dyDescent="0.25">
      <c r="A48" s="93" t="s">
        <v>277</v>
      </c>
      <c r="B48" s="41"/>
      <c r="C48" s="41"/>
      <c r="D48" s="45"/>
      <c r="H48" s="75"/>
    </row>
  </sheetData>
  <mergeCells count="5">
    <mergeCell ref="A45:G45"/>
    <mergeCell ref="B2:C2"/>
    <mergeCell ref="D2:E2"/>
    <mergeCell ref="F2:G2"/>
    <mergeCell ref="A46:F46"/>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18"/>
  <sheetViews>
    <sheetView zoomScale="92" workbookViewId="0">
      <selection activeCell="A33" sqref="A33"/>
    </sheetView>
  </sheetViews>
  <sheetFormatPr baseColWidth="10" defaultRowHeight="15" x14ac:dyDescent="0.25"/>
  <cols>
    <col min="1" max="1" width="50" style="16" customWidth="1"/>
    <col min="2" max="3" width="24.140625" style="16" customWidth="1"/>
    <col min="4" max="4" width="23.140625" style="16" customWidth="1"/>
    <col min="5" max="5" width="29.5703125" style="76" customWidth="1"/>
  </cols>
  <sheetData>
    <row r="1" spans="1:8" x14ac:dyDescent="0.25">
      <c r="A1" s="77" t="s">
        <v>226</v>
      </c>
    </row>
    <row r="2" spans="1:8" s="16" customFormat="1" ht="15.75" thickBot="1" x14ac:dyDescent="0.3">
      <c r="A2" s="77"/>
      <c r="E2" s="76"/>
    </row>
    <row r="3" spans="1:8" ht="25.5" thickBot="1" x14ac:dyDescent="0.3">
      <c r="A3" s="78"/>
      <c r="B3" s="79" t="s">
        <v>101</v>
      </c>
      <c r="C3" s="79" t="s">
        <v>143</v>
      </c>
      <c r="D3" s="137" t="s">
        <v>141</v>
      </c>
      <c r="E3" s="125" t="s">
        <v>222</v>
      </c>
    </row>
    <row r="4" spans="1:8" x14ac:dyDescent="0.25">
      <c r="A4" s="80" t="s">
        <v>149</v>
      </c>
      <c r="B4" s="81">
        <v>0.16316579455837599</v>
      </c>
      <c r="C4" s="81">
        <v>0.24155355842688081</v>
      </c>
      <c r="D4" s="81">
        <v>0.17906158823062751</v>
      </c>
      <c r="E4" s="128">
        <v>0.20799999999999999</v>
      </c>
    </row>
    <row r="5" spans="1:8" x14ac:dyDescent="0.25">
      <c r="A5" s="82" t="s">
        <v>150</v>
      </c>
      <c r="B5" s="83">
        <v>9.3363960781386909E-2</v>
      </c>
      <c r="C5" s="83">
        <v>7.1114202192977691E-2</v>
      </c>
      <c r="D5" s="83">
        <v>8.8852063077913032E-2</v>
      </c>
      <c r="E5" s="126">
        <v>8.4000000000000005E-2</v>
      </c>
    </row>
    <row r="6" spans="1:8" s="21" customFormat="1" ht="29.25" customHeight="1" x14ac:dyDescent="0.25">
      <c r="A6" s="82" t="s">
        <v>245</v>
      </c>
      <c r="B6" s="83">
        <v>2.785076778091912E-2</v>
      </c>
      <c r="C6" s="83">
        <v>1.9745285813012148E-2</v>
      </c>
      <c r="D6" s="83">
        <v>2.5808163739198219E-2</v>
      </c>
      <c r="E6" s="129"/>
      <c r="F6" s="130"/>
      <c r="G6" s="130"/>
      <c r="H6" s="130"/>
    </row>
    <row r="7" spans="1:8" x14ac:dyDescent="0.25">
      <c r="A7" s="82" t="s">
        <v>151</v>
      </c>
      <c r="B7" s="83">
        <v>1.919743923575119E-2</v>
      </c>
      <c r="C7" s="83">
        <v>2.9786679127590442E-2</v>
      </c>
      <c r="D7" s="83">
        <v>2.1344768922933171E-2</v>
      </c>
      <c r="E7" s="126">
        <v>2.1000000000000001E-2</v>
      </c>
    </row>
    <row r="8" spans="1:8" x14ac:dyDescent="0.25">
      <c r="A8" s="82" t="s">
        <v>179</v>
      </c>
      <c r="B8" s="83">
        <v>1.5905264991002501E-2</v>
      </c>
      <c r="C8" s="83">
        <v>1.254061572901838E-2</v>
      </c>
      <c r="D8" s="83">
        <v>1.522296755313054E-2</v>
      </c>
      <c r="E8" s="126">
        <v>3.6999999999999998E-2</v>
      </c>
    </row>
    <row r="9" spans="1:8" x14ac:dyDescent="0.25">
      <c r="A9" s="82" t="s">
        <v>152</v>
      </c>
      <c r="B9" s="83">
        <v>1.1656674047107671E-2</v>
      </c>
      <c r="C9" s="83">
        <v>1.1627780615294341E-2</v>
      </c>
      <c r="D9" s="83">
        <v>1.165081491797932E-2</v>
      </c>
      <c r="E9" s="126">
        <v>1.4999999999999999E-2</v>
      </c>
    </row>
    <row r="10" spans="1:8" x14ac:dyDescent="0.25">
      <c r="A10" s="82" t="s">
        <v>153</v>
      </c>
      <c r="B10" s="83">
        <v>8.6575060743517233E-3</v>
      </c>
      <c r="C10" s="83">
        <v>2.0614859651601269E-2</v>
      </c>
      <c r="D10" s="83">
        <v>1.1082267490546249E-2</v>
      </c>
      <c r="E10" s="126">
        <v>1.2E-2</v>
      </c>
    </row>
    <row r="11" spans="1:8" x14ac:dyDescent="0.25">
      <c r="A11" s="82" t="s">
        <v>174</v>
      </c>
      <c r="B11" s="83">
        <v>1.101261309074625E-2</v>
      </c>
      <c r="C11" s="83">
        <v>7.97644016039817E-3</v>
      </c>
      <c r="D11" s="83">
        <v>1.0396925436547459E-2</v>
      </c>
      <c r="E11" s="126">
        <v>1.0999999999999999E-2</v>
      </c>
    </row>
    <row r="12" spans="1:8" x14ac:dyDescent="0.25">
      <c r="A12" s="82" t="s">
        <v>173</v>
      </c>
      <c r="B12" s="83">
        <v>8.2843377090779432E-3</v>
      </c>
      <c r="C12" s="83">
        <v>1.0954021364688491E-2</v>
      </c>
      <c r="D12" s="83">
        <v>8.8257071584087726E-3</v>
      </c>
      <c r="E12" s="126">
        <v>0.01</v>
      </c>
    </row>
    <row r="13" spans="1:8" ht="19.5" customHeight="1" x14ac:dyDescent="0.25">
      <c r="A13" s="82" t="s">
        <v>178</v>
      </c>
      <c r="B13" s="83">
        <v>3.867129948281629E-3</v>
      </c>
      <c r="C13" s="83">
        <v>7.3570163332282836E-3</v>
      </c>
      <c r="D13" s="83">
        <v>4.5748234858568318E-3</v>
      </c>
      <c r="E13" s="126">
        <v>7.0000000000000001E-3</v>
      </c>
    </row>
    <row r="14" spans="1:8" x14ac:dyDescent="0.25">
      <c r="A14" s="82" t="s">
        <v>175</v>
      </c>
      <c r="B14" s="83">
        <v>3.0157532334347801E-3</v>
      </c>
      <c r="C14" s="83">
        <v>2.7602395105465059E-3</v>
      </c>
      <c r="D14" s="83">
        <v>2.9639391081297869E-3</v>
      </c>
      <c r="E14" s="126">
        <v>4.0000000000000001E-3</v>
      </c>
    </row>
    <row r="15" spans="1:8" x14ac:dyDescent="0.25">
      <c r="A15" s="82" t="s">
        <v>176</v>
      </c>
      <c r="B15" s="83">
        <v>2.3191722849237222E-3</v>
      </c>
      <c r="C15" s="83">
        <v>1.630062703078645E-3</v>
      </c>
      <c r="D15" s="83">
        <v>2.179431805160119E-3</v>
      </c>
      <c r="E15" s="126">
        <v>3.0000000000000001E-3</v>
      </c>
    </row>
    <row r="16" spans="1:8" ht="24" x14ac:dyDescent="0.25">
      <c r="A16" s="82" t="s">
        <v>177</v>
      </c>
      <c r="B16" s="83">
        <v>2.0676291646280621E-3</v>
      </c>
      <c r="C16" s="83">
        <v>2.640701578987405E-3</v>
      </c>
      <c r="D16" s="83">
        <v>2.1838391495588249E-3</v>
      </c>
      <c r="E16" s="126">
        <v>3.0000000000000001E-3</v>
      </c>
    </row>
    <row r="17" spans="1:6" x14ac:dyDescent="0.25">
      <c r="A17" s="82" t="s">
        <v>154</v>
      </c>
      <c r="B17" s="83">
        <v>1.2162524497812131E-3</v>
      </c>
      <c r="C17" s="83">
        <v>9.0196802903685024E-4</v>
      </c>
      <c r="D17" s="83">
        <v>1.1525205602616201E-3</v>
      </c>
      <c r="E17" s="126">
        <v>2E-3</v>
      </c>
    </row>
    <row r="18" spans="1:6" s="16" customFormat="1" x14ac:dyDescent="0.25">
      <c r="A18" s="82" t="s">
        <v>180</v>
      </c>
      <c r="B18" s="83">
        <v>6.3300411590885841E-4</v>
      </c>
      <c r="C18" s="83">
        <v>9.0196802903685024E-4</v>
      </c>
      <c r="D18" s="83">
        <v>6.8754572619813658E-4</v>
      </c>
      <c r="E18" s="126">
        <v>1E-3</v>
      </c>
    </row>
    <row r="19" spans="1:6" s="53" customFormat="1" ht="15.75" thickBot="1" x14ac:dyDescent="0.3">
      <c r="A19" s="82" t="s">
        <v>229</v>
      </c>
      <c r="B19" s="83">
        <v>7.5392205776373409E-4</v>
      </c>
      <c r="C19" s="83">
        <v>3.2908809688353573E-5</v>
      </c>
      <c r="D19" s="83">
        <v>5.7222471015574462E-4</v>
      </c>
      <c r="E19" s="126">
        <v>7.0000000000000001E-3</v>
      </c>
    </row>
    <row r="20" spans="1:6" s="16" customFormat="1" ht="15.75" thickBot="1" x14ac:dyDescent="0.3">
      <c r="A20" s="78" t="s">
        <v>160</v>
      </c>
      <c r="B20" s="84">
        <v>0.24931793115458289</v>
      </c>
      <c r="C20" s="84">
        <v>0.33021810238967192</v>
      </c>
      <c r="D20" s="84">
        <v>0.26572320114238368</v>
      </c>
      <c r="E20" s="131">
        <v>0.3</v>
      </c>
      <c r="F20" s="53"/>
    </row>
    <row r="21" spans="1:6" s="41" customFormat="1" x14ac:dyDescent="0.25">
      <c r="A21" s="127" t="s">
        <v>162</v>
      </c>
      <c r="B21" s="83">
        <v>0.16464464696890541</v>
      </c>
      <c r="C21" s="83">
        <v>0.24359657034807269</v>
      </c>
      <c r="D21" s="83">
        <v>0.1806548432307597</v>
      </c>
      <c r="E21" s="83">
        <v>0.186</v>
      </c>
      <c r="F21" s="193"/>
    </row>
    <row r="22" spans="1:6" s="86" customFormat="1" x14ac:dyDescent="0.25">
      <c r="A22" s="82" t="s">
        <v>156</v>
      </c>
      <c r="B22" s="83">
        <v>8.4673284185677516E-2</v>
      </c>
      <c r="C22" s="83">
        <v>8.6621532041599197E-2</v>
      </c>
      <c r="D22" s="83">
        <v>8.5068357911623926E-2</v>
      </c>
      <c r="E22" s="83">
        <v>0.114</v>
      </c>
      <c r="F22" s="194"/>
    </row>
    <row r="23" spans="1:6" s="86" customFormat="1" x14ac:dyDescent="0.25">
      <c r="A23" s="89" t="s">
        <v>157</v>
      </c>
      <c r="B23" s="90">
        <v>6.9724435893821157E-2</v>
      </c>
      <c r="C23" s="90">
        <v>7.5656643592223516E-2</v>
      </c>
      <c r="D23" s="90">
        <v>7.0927393408375713E-2</v>
      </c>
      <c r="E23" s="90">
        <v>8.8999999999999996E-2</v>
      </c>
      <c r="F23" s="194"/>
    </row>
    <row r="24" spans="1:6" s="86" customFormat="1" x14ac:dyDescent="0.25">
      <c r="A24" s="89" t="s">
        <v>159</v>
      </c>
      <c r="B24" s="90">
        <v>1.2745772831684481E-2</v>
      </c>
      <c r="C24" s="90">
        <v>9.9868508275284991E-3</v>
      </c>
      <c r="D24" s="90">
        <v>1.21863072624221E-2</v>
      </c>
      <c r="E24" s="90">
        <v>2.1000000000000001E-2</v>
      </c>
      <c r="F24" s="194"/>
    </row>
    <row r="25" spans="1:6" ht="15.75" thickBot="1" x14ac:dyDescent="0.3">
      <c r="A25" s="87" t="s">
        <v>158</v>
      </c>
      <c r="B25" s="88">
        <v>2.203075460171879E-3</v>
      </c>
      <c r="C25" s="88">
        <v>9.7803762184718698E-4</v>
      </c>
      <c r="D25" s="88">
        <v>1.9546572408261128E-3</v>
      </c>
      <c r="E25" s="88">
        <v>4.0000000000000001E-3</v>
      </c>
      <c r="F25" s="53"/>
    </row>
    <row r="26" spans="1:6" ht="15.75" thickBot="1" x14ac:dyDescent="0.3">
      <c r="A26" s="85" t="s">
        <v>155</v>
      </c>
      <c r="B26" s="84">
        <v>0.19835971771886321</v>
      </c>
      <c r="C26" s="84">
        <v>0.2477912650373284</v>
      </c>
      <c r="D26" s="84">
        <v>0.20838365051521859</v>
      </c>
      <c r="E26" s="84">
        <v>0.23100000000000001</v>
      </c>
      <c r="F26" s="53"/>
    </row>
    <row r="27" spans="1:6" s="146" customFormat="1" ht="28.5" customHeight="1" x14ac:dyDescent="0.25">
      <c r="A27" s="386" t="s">
        <v>260</v>
      </c>
      <c r="B27" s="386"/>
      <c r="C27" s="386"/>
      <c r="D27" s="386"/>
      <c r="E27" s="147"/>
      <c r="F27" s="53"/>
    </row>
    <row r="28" spans="1:6" x14ac:dyDescent="0.25">
      <c r="A28" s="385" t="s">
        <v>256</v>
      </c>
      <c r="B28" s="385"/>
      <c r="C28" s="385"/>
      <c r="D28" s="385"/>
      <c r="E28" s="157"/>
      <c r="F28" s="53"/>
    </row>
    <row r="29" spans="1:6" ht="15" customHeight="1" x14ac:dyDescent="0.25">
      <c r="A29" s="331" t="s">
        <v>257</v>
      </c>
      <c r="B29" s="332"/>
      <c r="C29" s="332"/>
      <c r="D29" s="332"/>
      <c r="E29" s="332"/>
      <c r="F29" s="332"/>
    </row>
    <row r="30" spans="1:6" x14ac:dyDescent="0.25">
      <c r="A30" s="52" t="s">
        <v>167</v>
      </c>
      <c r="B30" s="193"/>
      <c r="C30" s="193"/>
      <c r="D30" s="195"/>
      <c r="E30" s="157"/>
      <c r="F30" s="53"/>
    </row>
    <row r="31" spans="1:6" x14ac:dyDescent="0.25">
      <c r="A31" s="93" t="s">
        <v>277</v>
      </c>
      <c r="B31" s="193"/>
      <c r="C31" s="193"/>
      <c r="D31" s="195"/>
      <c r="E31" s="157"/>
      <c r="F31" s="53"/>
    </row>
    <row r="34" spans="2:5" x14ac:dyDescent="0.25">
      <c r="B34"/>
      <c r="C34"/>
      <c r="D34"/>
      <c r="E34"/>
    </row>
    <row r="35" spans="2:5" x14ac:dyDescent="0.25">
      <c r="B35"/>
      <c r="C35"/>
      <c r="D35"/>
      <c r="E35"/>
    </row>
    <row r="36" spans="2:5" x14ac:dyDescent="0.25">
      <c r="B36"/>
      <c r="C36"/>
      <c r="D36"/>
      <c r="E36"/>
    </row>
    <row r="37" spans="2:5" x14ac:dyDescent="0.25">
      <c r="B37"/>
      <c r="C37"/>
      <c r="D37"/>
      <c r="E37"/>
    </row>
    <row r="38" spans="2:5" x14ac:dyDescent="0.25">
      <c r="B38"/>
      <c r="C38"/>
      <c r="D38"/>
      <c r="E38"/>
    </row>
    <row r="39" spans="2:5" x14ac:dyDescent="0.25">
      <c r="B39"/>
      <c r="C39"/>
      <c r="D39"/>
      <c r="E39"/>
    </row>
    <row r="40" spans="2:5" x14ac:dyDescent="0.25">
      <c r="B40"/>
      <c r="C40"/>
      <c r="D40"/>
      <c r="E40"/>
    </row>
    <row r="41" spans="2:5" x14ac:dyDescent="0.25">
      <c r="B41"/>
      <c r="C41"/>
      <c r="D41"/>
      <c r="E41"/>
    </row>
    <row r="42" spans="2:5" x14ac:dyDescent="0.25">
      <c r="B42"/>
      <c r="C42"/>
      <c r="D42"/>
      <c r="E42"/>
    </row>
    <row r="43" spans="2:5" x14ac:dyDescent="0.25">
      <c r="B43"/>
      <c r="C43"/>
      <c r="D43"/>
      <c r="E43"/>
    </row>
    <row r="44" spans="2:5" x14ac:dyDescent="0.25">
      <c r="B44"/>
      <c r="C44"/>
      <c r="D44"/>
      <c r="E44"/>
    </row>
    <row r="45" spans="2:5" x14ac:dyDescent="0.25">
      <c r="B45"/>
      <c r="C45"/>
      <c r="D45"/>
      <c r="E45"/>
    </row>
    <row r="46" spans="2:5" x14ac:dyDescent="0.25">
      <c r="B46"/>
      <c r="C46"/>
      <c r="D46"/>
      <c r="E46"/>
    </row>
    <row r="47" spans="2:5" x14ac:dyDescent="0.25">
      <c r="B47"/>
      <c r="C47"/>
      <c r="D47"/>
      <c r="E47"/>
    </row>
    <row r="48" spans="2:5" x14ac:dyDescent="0.25">
      <c r="B48"/>
      <c r="C48"/>
      <c r="D48"/>
      <c r="E48"/>
    </row>
    <row r="49" spans="2:5" x14ac:dyDescent="0.25">
      <c r="B49"/>
      <c r="C49"/>
      <c r="D49"/>
      <c r="E49"/>
    </row>
    <row r="50" spans="2:5" x14ac:dyDescent="0.25">
      <c r="B50"/>
      <c r="C50"/>
      <c r="D50"/>
      <c r="E50"/>
    </row>
    <row r="51" spans="2:5" x14ac:dyDescent="0.25">
      <c r="B51"/>
      <c r="C51"/>
      <c r="D51"/>
      <c r="E51"/>
    </row>
    <row r="52" spans="2:5" x14ac:dyDescent="0.25">
      <c r="B52"/>
      <c r="C52"/>
      <c r="D52"/>
      <c r="E52"/>
    </row>
    <row r="53" spans="2:5" x14ac:dyDescent="0.25">
      <c r="B53"/>
      <c r="C53"/>
      <c r="D53"/>
      <c r="E53"/>
    </row>
    <row r="54" spans="2:5" x14ac:dyDescent="0.25">
      <c r="B54"/>
      <c r="C54"/>
      <c r="D54"/>
      <c r="E54"/>
    </row>
    <row r="55" spans="2:5" x14ac:dyDescent="0.25">
      <c r="B55"/>
      <c r="C55"/>
      <c r="D55"/>
      <c r="E55"/>
    </row>
    <row r="56" spans="2:5" x14ac:dyDescent="0.25">
      <c r="B56"/>
      <c r="C56"/>
      <c r="D56"/>
      <c r="E56"/>
    </row>
    <row r="57" spans="2:5" x14ac:dyDescent="0.25">
      <c r="B57"/>
      <c r="C57"/>
      <c r="D57"/>
      <c r="E57"/>
    </row>
    <row r="58" spans="2:5" x14ac:dyDescent="0.25">
      <c r="B58"/>
      <c r="C58"/>
      <c r="D58"/>
      <c r="E58"/>
    </row>
    <row r="59" spans="2:5" x14ac:dyDescent="0.25">
      <c r="B59"/>
      <c r="C59"/>
      <c r="D59"/>
      <c r="E59"/>
    </row>
    <row r="60" spans="2:5" x14ac:dyDescent="0.25">
      <c r="B60"/>
      <c r="C60"/>
      <c r="D60"/>
      <c r="E60"/>
    </row>
    <row r="61" spans="2:5" x14ac:dyDescent="0.25">
      <c r="B61"/>
      <c r="C61"/>
      <c r="D61"/>
      <c r="E61"/>
    </row>
    <row r="62" spans="2:5" x14ac:dyDescent="0.25">
      <c r="B62"/>
      <c r="C62"/>
      <c r="D62"/>
      <c r="E62"/>
    </row>
    <row r="63" spans="2:5" x14ac:dyDescent="0.25">
      <c r="B63"/>
      <c r="C63"/>
      <c r="D63"/>
      <c r="E63"/>
    </row>
    <row r="64" spans="2:5" x14ac:dyDescent="0.25">
      <c r="B64"/>
      <c r="C64"/>
      <c r="D64"/>
      <c r="E64"/>
    </row>
    <row r="65" spans="2:5" x14ac:dyDescent="0.25">
      <c r="B65"/>
      <c r="C65"/>
      <c r="D65"/>
      <c r="E65"/>
    </row>
    <row r="66" spans="2:5" x14ac:dyDescent="0.25">
      <c r="B66"/>
      <c r="C66"/>
      <c r="D66"/>
      <c r="E66"/>
    </row>
    <row r="67" spans="2:5" x14ac:dyDescent="0.25">
      <c r="B67"/>
      <c r="C67"/>
      <c r="D67"/>
      <c r="E67"/>
    </row>
    <row r="68" spans="2:5" x14ac:dyDescent="0.25">
      <c r="B68"/>
      <c r="C68"/>
      <c r="D68"/>
      <c r="E68"/>
    </row>
    <row r="69" spans="2:5" x14ac:dyDescent="0.25">
      <c r="B69"/>
      <c r="C69"/>
      <c r="D69"/>
      <c r="E69"/>
    </row>
    <row r="70" spans="2:5" x14ac:dyDescent="0.25">
      <c r="B70"/>
      <c r="C70"/>
      <c r="D70"/>
      <c r="E70"/>
    </row>
    <row r="71" spans="2:5" x14ac:dyDescent="0.25">
      <c r="B71"/>
      <c r="C71"/>
      <c r="D71"/>
      <c r="E71"/>
    </row>
    <row r="72" spans="2:5" x14ac:dyDescent="0.25">
      <c r="B72"/>
      <c r="C72"/>
      <c r="D72"/>
      <c r="E72"/>
    </row>
    <row r="73" spans="2:5" x14ac:dyDescent="0.25">
      <c r="B73"/>
      <c r="C73"/>
      <c r="D73"/>
      <c r="E73"/>
    </row>
    <row r="74" spans="2:5" x14ac:dyDescent="0.25">
      <c r="B74"/>
      <c r="C74"/>
      <c r="D74"/>
      <c r="E74"/>
    </row>
    <row r="75" spans="2:5" x14ac:dyDescent="0.25">
      <c r="B75"/>
      <c r="C75"/>
      <c r="D75"/>
      <c r="E75"/>
    </row>
    <row r="76" spans="2:5" x14ac:dyDescent="0.25">
      <c r="B76"/>
      <c r="C76"/>
      <c r="D76"/>
      <c r="E76"/>
    </row>
    <row r="77" spans="2:5" x14ac:dyDescent="0.25">
      <c r="B77"/>
      <c r="C77"/>
      <c r="D77"/>
      <c r="E77"/>
    </row>
    <row r="78" spans="2:5" x14ac:dyDescent="0.25">
      <c r="B78"/>
      <c r="C78"/>
      <c r="D78"/>
      <c r="E78"/>
    </row>
    <row r="79" spans="2:5" x14ac:dyDescent="0.25">
      <c r="B79"/>
      <c r="C79"/>
      <c r="D79"/>
      <c r="E79"/>
    </row>
    <row r="80" spans="2:5" x14ac:dyDescent="0.25">
      <c r="B80"/>
      <c r="C80"/>
      <c r="D80"/>
      <c r="E80"/>
    </row>
    <row r="81" spans="2:5" x14ac:dyDescent="0.25">
      <c r="B81"/>
      <c r="C81"/>
      <c r="D81"/>
      <c r="E81"/>
    </row>
    <row r="82" spans="2:5" x14ac:dyDescent="0.25">
      <c r="B82"/>
      <c r="C82"/>
      <c r="D82"/>
      <c r="E82"/>
    </row>
    <row r="83" spans="2:5" x14ac:dyDescent="0.25">
      <c r="B83"/>
      <c r="C83"/>
      <c r="D83"/>
      <c r="E83"/>
    </row>
    <row r="84" spans="2:5" x14ac:dyDescent="0.25">
      <c r="B84"/>
      <c r="C84"/>
      <c r="D84"/>
      <c r="E84"/>
    </row>
    <row r="85" spans="2:5" x14ac:dyDescent="0.25">
      <c r="B85"/>
      <c r="C85"/>
      <c r="D85"/>
      <c r="E85"/>
    </row>
    <row r="86" spans="2:5" x14ac:dyDescent="0.25">
      <c r="B86"/>
      <c r="C86"/>
      <c r="D86"/>
      <c r="E86"/>
    </row>
    <row r="87" spans="2:5" x14ac:dyDescent="0.25">
      <c r="B87"/>
      <c r="C87"/>
      <c r="D87"/>
      <c r="E87"/>
    </row>
    <row r="88" spans="2:5" x14ac:dyDescent="0.25">
      <c r="B88"/>
      <c r="C88"/>
      <c r="D88"/>
      <c r="E88"/>
    </row>
    <row r="89" spans="2:5" x14ac:dyDescent="0.25">
      <c r="B89"/>
      <c r="C89"/>
      <c r="D89"/>
      <c r="E89"/>
    </row>
    <row r="90" spans="2:5" x14ac:dyDescent="0.25">
      <c r="B90"/>
      <c r="C90"/>
      <c r="D90"/>
      <c r="E90"/>
    </row>
    <row r="91" spans="2:5" x14ac:dyDescent="0.25">
      <c r="B91"/>
      <c r="C91"/>
      <c r="D91"/>
      <c r="E91"/>
    </row>
    <row r="92" spans="2:5" x14ac:dyDescent="0.25">
      <c r="B92"/>
      <c r="C92"/>
      <c r="D92"/>
      <c r="E92"/>
    </row>
    <row r="93" spans="2:5" x14ac:dyDescent="0.25">
      <c r="B93"/>
      <c r="C93"/>
      <c r="D93"/>
      <c r="E93"/>
    </row>
    <row r="94" spans="2:5" x14ac:dyDescent="0.25">
      <c r="B94"/>
      <c r="C94"/>
      <c r="D94"/>
      <c r="E94"/>
    </row>
    <row r="95" spans="2:5" x14ac:dyDescent="0.25">
      <c r="B95"/>
      <c r="C95"/>
      <c r="D95"/>
      <c r="E95"/>
    </row>
    <row r="96" spans="2:5" x14ac:dyDescent="0.25">
      <c r="B96"/>
      <c r="C96"/>
      <c r="D96"/>
      <c r="E96"/>
    </row>
    <row r="97" spans="2:5" x14ac:dyDescent="0.25">
      <c r="B97"/>
      <c r="C97"/>
      <c r="D97"/>
      <c r="E97"/>
    </row>
    <row r="98" spans="2:5" x14ac:dyDescent="0.25">
      <c r="B98"/>
      <c r="C98"/>
      <c r="D98"/>
      <c r="E98"/>
    </row>
    <row r="99" spans="2:5" x14ac:dyDescent="0.25">
      <c r="B99"/>
      <c r="C99"/>
      <c r="D99"/>
      <c r="E99"/>
    </row>
    <row r="100" spans="2:5" x14ac:dyDescent="0.25">
      <c r="B100"/>
      <c r="C100"/>
      <c r="D100"/>
      <c r="E100"/>
    </row>
    <row r="101" spans="2:5" x14ac:dyDescent="0.25">
      <c r="B101"/>
      <c r="C101"/>
      <c r="D101"/>
      <c r="E101"/>
    </row>
    <row r="102" spans="2:5" x14ac:dyDescent="0.25">
      <c r="B102"/>
      <c r="C102"/>
      <c r="D102"/>
      <c r="E102"/>
    </row>
    <row r="103" spans="2:5" x14ac:dyDescent="0.25">
      <c r="B103"/>
      <c r="C103"/>
      <c r="D103"/>
      <c r="E103"/>
    </row>
    <row r="104" spans="2:5" x14ac:dyDescent="0.25">
      <c r="B104"/>
      <c r="C104"/>
      <c r="D104"/>
      <c r="E104"/>
    </row>
    <row r="105" spans="2:5" x14ac:dyDescent="0.25">
      <c r="B105"/>
      <c r="C105"/>
      <c r="D105"/>
      <c r="E105"/>
    </row>
    <row r="106" spans="2:5" x14ac:dyDescent="0.25">
      <c r="B106"/>
      <c r="C106"/>
      <c r="D106"/>
      <c r="E106"/>
    </row>
    <row r="107" spans="2:5" x14ac:dyDescent="0.25">
      <c r="B107"/>
      <c r="C107"/>
      <c r="D107"/>
      <c r="E107"/>
    </row>
    <row r="108" spans="2:5" x14ac:dyDescent="0.25">
      <c r="B108"/>
      <c r="C108"/>
      <c r="D108"/>
      <c r="E108"/>
    </row>
    <row r="109" spans="2:5" x14ac:dyDescent="0.25">
      <c r="B109"/>
      <c r="C109"/>
      <c r="D109"/>
      <c r="E109"/>
    </row>
    <row r="110" spans="2:5" x14ac:dyDescent="0.25">
      <c r="B110"/>
      <c r="C110"/>
      <c r="D110"/>
      <c r="E110"/>
    </row>
    <row r="111" spans="2:5" x14ac:dyDescent="0.25">
      <c r="B111"/>
      <c r="C111"/>
      <c r="D111"/>
      <c r="E111"/>
    </row>
    <row r="112" spans="2:5" x14ac:dyDescent="0.25">
      <c r="B112"/>
      <c r="C112"/>
      <c r="D112"/>
      <c r="E112"/>
    </row>
    <row r="113" spans="2:5" x14ac:dyDescent="0.25">
      <c r="B113"/>
      <c r="C113"/>
      <c r="D113"/>
      <c r="E113"/>
    </row>
    <row r="114" spans="2:5" x14ac:dyDescent="0.25">
      <c r="B114"/>
      <c r="C114"/>
      <c r="D114"/>
      <c r="E114"/>
    </row>
    <row r="115" spans="2:5" x14ac:dyDescent="0.25">
      <c r="B115"/>
      <c r="C115"/>
      <c r="D115"/>
      <c r="E115"/>
    </row>
    <row r="116" spans="2:5" x14ac:dyDescent="0.25">
      <c r="B116"/>
      <c r="C116"/>
      <c r="D116"/>
      <c r="E116"/>
    </row>
    <row r="117" spans="2:5" x14ac:dyDescent="0.25">
      <c r="B117"/>
      <c r="C117"/>
      <c r="D117"/>
      <c r="E117"/>
    </row>
    <row r="118" spans="2:5" x14ac:dyDescent="0.25">
      <c r="B118"/>
      <c r="C118"/>
      <c r="D118"/>
      <c r="E118"/>
    </row>
  </sheetData>
  <mergeCells count="3">
    <mergeCell ref="A28:D28"/>
    <mergeCell ref="A29:F29"/>
    <mergeCell ref="A27:D2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60"/>
  <sheetViews>
    <sheetView showGridLines="0" zoomScale="115" zoomScaleNormal="115" workbookViewId="0">
      <selection activeCell="A15" sqref="A15:H60"/>
    </sheetView>
  </sheetViews>
  <sheetFormatPr baseColWidth="10" defaultRowHeight="15" x14ac:dyDescent="0.25"/>
  <sheetData>
    <row r="1" spans="1:9" ht="15.75" x14ac:dyDescent="0.25">
      <c r="A1" s="394" t="s">
        <v>2</v>
      </c>
      <c r="B1" s="395"/>
      <c r="C1" s="395"/>
      <c r="D1" s="395"/>
      <c r="E1" s="395"/>
      <c r="F1" s="395"/>
      <c r="G1" s="395"/>
      <c r="H1" s="395"/>
    </row>
    <row r="2" spans="1:9" x14ac:dyDescent="0.25">
      <c r="A2" s="387" t="s">
        <v>205</v>
      </c>
      <c r="B2" s="388"/>
      <c r="C2" s="388"/>
      <c r="D2" s="388"/>
      <c r="E2" s="388"/>
      <c r="F2" s="388"/>
      <c r="G2" s="388"/>
      <c r="H2" s="389"/>
    </row>
    <row r="3" spans="1:9" x14ac:dyDescent="0.25">
      <c r="A3" s="390"/>
      <c r="B3" s="388"/>
      <c r="C3" s="388"/>
      <c r="D3" s="388"/>
      <c r="E3" s="388"/>
      <c r="F3" s="388"/>
      <c r="G3" s="388"/>
      <c r="H3" s="389"/>
    </row>
    <row r="4" spans="1:9" x14ac:dyDescent="0.25">
      <c r="A4" s="390"/>
      <c r="B4" s="388"/>
      <c r="C4" s="388"/>
      <c r="D4" s="388"/>
      <c r="E4" s="388"/>
      <c r="F4" s="388"/>
      <c r="G4" s="388"/>
      <c r="H4" s="389"/>
    </row>
    <row r="5" spans="1:9" x14ac:dyDescent="0.25">
      <c r="A5" s="390"/>
      <c r="B5" s="388"/>
      <c r="C5" s="388"/>
      <c r="D5" s="388"/>
      <c r="E5" s="388"/>
      <c r="F5" s="388"/>
      <c r="G5" s="388"/>
      <c r="H5" s="389"/>
      <c r="I5" s="22"/>
    </row>
    <row r="6" spans="1:9" x14ac:dyDescent="0.25">
      <c r="A6" s="390"/>
      <c r="B6" s="388"/>
      <c r="C6" s="388"/>
      <c r="D6" s="388"/>
      <c r="E6" s="388"/>
      <c r="F6" s="388"/>
      <c r="G6" s="388"/>
      <c r="H6" s="389"/>
    </row>
    <row r="7" spans="1:9" x14ac:dyDescent="0.25">
      <c r="A7" s="390"/>
      <c r="B7" s="388"/>
      <c r="C7" s="388"/>
      <c r="D7" s="388"/>
      <c r="E7" s="388"/>
      <c r="F7" s="388"/>
      <c r="G7" s="388"/>
      <c r="H7" s="389"/>
    </row>
    <row r="8" spans="1:9" x14ac:dyDescent="0.25">
      <c r="A8" s="390"/>
      <c r="B8" s="388"/>
      <c r="C8" s="388"/>
      <c r="D8" s="388"/>
      <c r="E8" s="388"/>
      <c r="F8" s="388"/>
      <c r="G8" s="388"/>
      <c r="H8" s="389"/>
    </row>
    <row r="9" spans="1:9" x14ac:dyDescent="0.25">
      <c r="A9" s="390"/>
      <c r="B9" s="388"/>
      <c r="C9" s="388"/>
      <c r="D9" s="388"/>
      <c r="E9" s="388"/>
      <c r="F9" s="388"/>
      <c r="G9" s="388"/>
      <c r="H9" s="389"/>
    </row>
    <row r="10" spans="1:9" x14ac:dyDescent="0.25">
      <c r="A10" s="390"/>
      <c r="B10" s="388"/>
      <c r="C10" s="388"/>
      <c r="D10" s="388"/>
      <c r="E10" s="388"/>
      <c r="F10" s="388"/>
      <c r="G10" s="388"/>
      <c r="H10" s="389"/>
    </row>
    <row r="11" spans="1:9" x14ac:dyDescent="0.25">
      <c r="A11" s="390"/>
      <c r="B11" s="388"/>
      <c r="C11" s="388"/>
      <c r="D11" s="388"/>
      <c r="E11" s="388"/>
      <c r="F11" s="388"/>
      <c r="G11" s="388"/>
      <c r="H11" s="389"/>
    </row>
    <row r="12" spans="1:9" x14ac:dyDescent="0.25">
      <c r="A12" s="391"/>
      <c r="B12" s="392"/>
      <c r="C12" s="392"/>
      <c r="D12" s="392"/>
      <c r="E12" s="392"/>
      <c r="F12" s="392"/>
      <c r="G12" s="392"/>
      <c r="H12" s="393"/>
    </row>
    <row r="13" spans="1:9" x14ac:dyDescent="0.25">
      <c r="A13" s="15"/>
      <c r="B13" s="15"/>
      <c r="C13" s="15"/>
      <c r="D13" s="15"/>
      <c r="E13" s="15"/>
      <c r="F13" s="15"/>
      <c r="G13" s="15"/>
      <c r="H13" s="15"/>
    </row>
    <row r="14" spans="1:9" ht="15.75" x14ac:dyDescent="0.25">
      <c r="A14" s="396" t="s">
        <v>27</v>
      </c>
      <c r="B14" s="397"/>
      <c r="C14" s="397"/>
      <c r="D14" s="397"/>
      <c r="E14" s="397"/>
      <c r="F14" s="397"/>
      <c r="G14" s="397"/>
      <c r="H14" s="397"/>
    </row>
    <row r="15" spans="1:9" ht="15" customHeight="1" x14ac:dyDescent="0.25">
      <c r="A15" s="398" t="s">
        <v>238</v>
      </c>
      <c r="B15" s="399"/>
      <c r="C15" s="399"/>
      <c r="D15" s="399"/>
      <c r="E15" s="399"/>
      <c r="F15" s="399"/>
      <c r="G15" s="399"/>
      <c r="H15" s="399"/>
    </row>
    <row r="16" spans="1:9" x14ac:dyDescent="0.25">
      <c r="A16" s="400"/>
      <c r="B16" s="400"/>
      <c r="C16" s="400"/>
      <c r="D16" s="400"/>
      <c r="E16" s="400"/>
      <c r="F16" s="400"/>
      <c r="G16" s="400"/>
      <c r="H16" s="400"/>
    </row>
    <row r="17" spans="1:9" x14ac:dyDescent="0.25">
      <c r="A17" s="400"/>
      <c r="B17" s="400"/>
      <c r="C17" s="400"/>
      <c r="D17" s="400"/>
      <c r="E17" s="400"/>
      <c r="F17" s="400"/>
      <c r="G17" s="400"/>
      <c r="H17" s="400"/>
    </row>
    <row r="18" spans="1:9" x14ac:dyDescent="0.25">
      <c r="A18" s="400"/>
      <c r="B18" s="400"/>
      <c r="C18" s="400"/>
      <c r="D18" s="400"/>
      <c r="E18" s="400"/>
      <c r="F18" s="400"/>
      <c r="G18" s="400"/>
      <c r="H18" s="400"/>
    </row>
    <row r="19" spans="1:9" x14ac:dyDescent="0.25">
      <c r="A19" s="400"/>
      <c r="B19" s="400"/>
      <c r="C19" s="400"/>
      <c r="D19" s="400"/>
      <c r="E19" s="400"/>
      <c r="F19" s="400"/>
      <c r="G19" s="400"/>
      <c r="H19" s="400"/>
    </row>
    <row r="20" spans="1:9" x14ac:dyDescent="0.25">
      <c r="A20" s="400"/>
      <c r="B20" s="400"/>
      <c r="C20" s="400"/>
      <c r="D20" s="400"/>
      <c r="E20" s="400"/>
      <c r="F20" s="400"/>
      <c r="G20" s="400"/>
      <c r="H20" s="400"/>
    </row>
    <row r="21" spans="1:9" x14ac:dyDescent="0.25">
      <c r="A21" s="400"/>
      <c r="B21" s="400"/>
      <c r="C21" s="400"/>
      <c r="D21" s="400"/>
      <c r="E21" s="400"/>
      <c r="F21" s="400"/>
      <c r="G21" s="400"/>
      <c r="H21" s="400"/>
    </row>
    <row r="22" spans="1:9" x14ac:dyDescent="0.25">
      <c r="A22" s="400"/>
      <c r="B22" s="400"/>
      <c r="C22" s="400"/>
      <c r="D22" s="400"/>
      <c r="E22" s="400"/>
      <c r="F22" s="400"/>
      <c r="G22" s="400"/>
      <c r="H22" s="400"/>
    </row>
    <row r="23" spans="1:9" x14ac:dyDescent="0.25">
      <c r="A23" s="400"/>
      <c r="B23" s="400"/>
      <c r="C23" s="400"/>
      <c r="D23" s="400"/>
      <c r="E23" s="400"/>
      <c r="F23" s="400"/>
      <c r="G23" s="400"/>
      <c r="H23" s="400"/>
    </row>
    <row r="24" spans="1:9" x14ac:dyDescent="0.25">
      <c r="A24" s="400"/>
      <c r="B24" s="400"/>
      <c r="C24" s="400"/>
      <c r="D24" s="400"/>
      <c r="E24" s="400"/>
      <c r="F24" s="400"/>
      <c r="G24" s="400"/>
      <c r="H24" s="400"/>
    </row>
    <row r="25" spans="1:9" x14ac:dyDescent="0.25">
      <c r="A25" s="400"/>
      <c r="B25" s="400"/>
      <c r="C25" s="400"/>
      <c r="D25" s="400"/>
      <c r="E25" s="400"/>
      <c r="F25" s="400"/>
      <c r="G25" s="400"/>
      <c r="H25" s="400"/>
    </row>
    <row r="26" spans="1:9" ht="15" customHeight="1" x14ac:dyDescent="0.25">
      <c r="A26" s="401"/>
      <c r="B26" s="401"/>
      <c r="C26" s="401"/>
      <c r="D26" s="401"/>
      <c r="E26" s="401"/>
      <c r="F26" s="401"/>
      <c r="G26" s="401"/>
      <c r="H26" s="401"/>
    </row>
    <row r="27" spans="1:9" x14ac:dyDescent="0.25">
      <c r="A27" s="401"/>
      <c r="B27" s="401"/>
      <c r="C27" s="401"/>
      <c r="D27" s="401"/>
      <c r="E27" s="401"/>
      <c r="F27" s="401"/>
      <c r="G27" s="401"/>
      <c r="H27" s="401"/>
      <c r="I27" s="21"/>
    </row>
    <row r="28" spans="1:9" x14ac:dyDescent="0.25">
      <c r="A28" s="401"/>
      <c r="B28" s="401"/>
      <c r="C28" s="401"/>
      <c r="D28" s="401"/>
      <c r="E28" s="401"/>
      <c r="F28" s="401"/>
      <c r="G28" s="401"/>
      <c r="H28" s="401"/>
    </row>
    <row r="29" spans="1:9" x14ac:dyDescent="0.25">
      <c r="A29" s="401"/>
      <c r="B29" s="401"/>
      <c r="C29" s="401"/>
      <c r="D29" s="401"/>
      <c r="E29" s="401"/>
      <c r="F29" s="401"/>
      <c r="G29" s="401"/>
      <c r="H29" s="401"/>
    </row>
    <row r="30" spans="1:9" x14ac:dyDescent="0.25">
      <c r="A30" s="401"/>
      <c r="B30" s="401"/>
      <c r="C30" s="401"/>
      <c r="D30" s="401"/>
      <c r="E30" s="401"/>
      <c r="F30" s="401"/>
      <c r="G30" s="401"/>
      <c r="H30" s="401"/>
    </row>
    <row r="31" spans="1:9" x14ac:dyDescent="0.25">
      <c r="A31" s="401"/>
      <c r="B31" s="401"/>
      <c r="C31" s="401"/>
      <c r="D31" s="401"/>
      <c r="E31" s="401"/>
      <c r="F31" s="401"/>
      <c r="G31" s="401"/>
      <c r="H31" s="401"/>
    </row>
    <row r="32" spans="1:9" x14ac:dyDescent="0.25">
      <c r="A32" s="401"/>
      <c r="B32" s="401"/>
      <c r="C32" s="401"/>
      <c r="D32" s="401"/>
      <c r="E32" s="401"/>
      <c r="F32" s="401"/>
      <c r="G32" s="401"/>
      <c r="H32" s="401"/>
    </row>
    <row r="33" spans="1:9" x14ac:dyDescent="0.25">
      <c r="A33" s="401"/>
      <c r="B33" s="401"/>
      <c r="C33" s="401"/>
      <c r="D33" s="401"/>
      <c r="E33" s="401"/>
      <c r="F33" s="401"/>
      <c r="G33" s="401"/>
      <c r="H33" s="401"/>
    </row>
    <row r="34" spans="1:9" x14ac:dyDescent="0.25">
      <c r="A34" s="401"/>
      <c r="B34" s="401"/>
      <c r="C34" s="401"/>
      <c r="D34" s="401"/>
      <c r="E34" s="401"/>
      <c r="F34" s="401"/>
      <c r="G34" s="401"/>
      <c r="H34" s="401"/>
    </row>
    <row r="35" spans="1:9" x14ac:dyDescent="0.25">
      <c r="A35" s="401"/>
      <c r="B35" s="401"/>
      <c r="C35" s="401"/>
      <c r="D35" s="401"/>
      <c r="E35" s="401"/>
      <c r="F35" s="401"/>
      <c r="G35" s="401"/>
      <c r="H35" s="401"/>
    </row>
    <row r="36" spans="1:9" x14ac:dyDescent="0.25">
      <c r="A36" s="401"/>
      <c r="B36" s="401"/>
      <c r="C36" s="401"/>
      <c r="D36" s="401"/>
      <c r="E36" s="401"/>
      <c r="F36" s="401"/>
      <c r="G36" s="401"/>
      <c r="H36" s="401"/>
    </row>
    <row r="37" spans="1:9" x14ac:dyDescent="0.25">
      <c r="A37" s="401"/>
      <c r="B37" s="401"/>
      <c r="C37" s="401"/>
      <c r="D37" s="401"/>
      <c r="E37" s="401"/>
      <c r="F37" s="401"/>
      <c r="G37" s="401"/>
      <c r="H37" s="401"/>
    </row>
    <row r="38" spans="1:9" x14ac:dyDescent="0.25">
      <c r="A38" s="401"/>
      <c r="B38" s="401"/>
      <c r="C38" s="401"/>
      <c r="D38" s="401"/>
      <c r="E38" s="401"/>
      <c r="F38" s="401"/>
      <c r="G38" s="401"/>
      <c r="H38" s="401"/>
    </row>
    <row r="39" spans="1:9" x14ac:dyDescent="0.25">
      <c r="A39" s="402"/>
      <c r="B39" s="402"/>
      <c r="C39" s="402"/>
      <c r="D39" s="402"/>
      <c r="E39" s="402"/>
      <c r="F39" s="402"/>
      <c r="G39" s="402"/>
      <c r="H39" s="402"/>
    </row>
    <row r="40" spans="1:9" x14ac:dyDescent="0.25">
      <c r="A40" s="402"/>
      <c r="B40" s="402"/>
      <c r="C40" s="402"/>
      <c r="D40" s="402"/>
      <c r="E40" s="402"/>
      <c r="F40" s="402"/>
      <c r="G40" s="402"/>
      <c r="H40" s="402"/>
    </row>
    <row r="41" spans="1:9" x14ac:dyDescent="0.25">
      <c r="A41" s="402"/>
      <c r="B41" s="402"/>
      <c r="C41" s="402"/>
      <c r="D41" s="402"/>
      <c r="E41" s="402"/>
      <c r="F41" s="402"/>
      <c r="G41" s="402"/>
      <c r="H41" s="402"/>
    </row>
    <row r="42" spans="1:9" x14ac:dyDescent="0.25">
      <c r="A42" s="402"/>
      <c r="B42" s="402"/>
      <c r="C42" s="402"/>
      <c r="D42" s="402"/>
      <c r="E42" s="402"/>
      <c r="F42" s="402"/>
      <c r="G42" s="402"/>
      <c r="H42" s="402"/>
    </row>
    <row r="43" spans="1:9" x14ac:dyDescent="0.25">
      <c r="A43" s="402"/>
      <c r="B43" s="402"/>
      <c r="C43" s="402"/>
      <c r="D43" s="402"/>
      <c r="E43" s="402"/>
      <c r="F43" s="402"/>
      <c r="G43" s="402"/>
      <c r="H43" s="402"/>
    </row>
    <row r="44" spans="1:9" x14ac:dyDescent="0.25">
      <c r="A44" s="402"/>
      <c r="B44" s="402"/>
      <c r="C44" s="402"/>
      <c r="D44" s="402"/>
      <c r="E44" s="402"/>
      <c r="F44" s="402"/>
      <c r="G44" s="402"/>
      <c r="H44" s="402"/>
      <c r="I44" s="93" t="s">
        <v>277</v>
      </c>
    </row>
    <row r="45" spans="1:9" x14ac:dyDescent="0.25">
      <c r="A45" s="402"/>
      <c r="B45" s="402"/>
      <c r="C45" s="402"/>
      <c r="D45" s="402"/>
      <c r="E45" s="402"/>
      <c r="F45" s="402"/>
      <c r="G45" s="402"/>
      <c r="H45" s="402"/>
    </row>
    <row r="46" spans="1:9" x14ac:dyDescent="0.25">
      <c r="A46" s="402"/>
      <c r="B46" s="402"/>
      <c r="C46" s="402"/>
      <c r="D46" s="402"/>
      <c r="E46" s="402"/>
      <c r="F46" s="402"/>
      <c r="G46" s="402"/>
      <c r="H46" s="402"/>
    </row>
    <row r="47" spans="1:9" x14ac:dyDescent="0.25">
      <c r="A47" s="402"/>
      <c r="B47" s="402"/>
      <c r="C47" s="402"/>
      <c r="D47" s="402"/>
      <c r="E47" s="402"/>
      <c r="F47" s="402"/>
      <c r="G47" s="402"/>
      <c r="H47" s="402"/>
    </row>
    <row r="48" spans="1:9" x14ac:dyDescent="0.25">
      <c r="A48" s="402"/>
      <c r="B48" s="402"/>
      <c r="C48" s="402"/>
      <c r="D48" s="402"/>
      <c r="E48" s="402"/>
      <c r="F48" s="402"/>
      <c r="G48" s="402"/>
      <c r="H48" s="402"/>
    </row>
    <row r="49" spans="1:8" x14ac:dyDescent="0.25">
      <c r="A49" s="402"/>
      <c r="B49" s="402"/>
      <c r="C49" s="402"/>
      <c r="D49" s="402"/>
      <c r="E49" s="402"/>
      <c r="F49" s="402"/>
      <c r="G49" s="402"/>
      <c r="H49" s="402"/>
    </row>
    <row r="50" spans="1:8" x14ac:dyDescent="0.25">
      <c r="A50" s="402"/>
      <c r="B50" s="402"/>
      <c r="C50" s="402"/>
      <c r="D50" s="402"/>
      <c r="E50" s="402"/>
      <c r="F50" s="402"/>
      <c r="G50" s="402"/>
      <c r="H50" s="402"/>
    </row>
    <row r="51" spans="1:8" x14ac:dyDescent="0.25">
      <c r="A51" s="402"/>
      <c r="B51" s="402"/>
      <c r="C51" s="402"/>
      <c r="D51" s="402"/>
      <c r="E51" s="402"/>
      <c r="F51" s="402"/>
      <c r="G51" s="402"/>
      <c r="H51" s="402"/>
    </row>
    <row r="52" spans="1:8" x14ac:dyDescent="0.25">
      <c r="A52" s="402"/>
      <c r="B52" s="402"/>
      <c r="C52" s="402"/>
      <c r="D52" s="402"/>
      <c r="E52" s="402"/>
      <c r="F52" s="402"/>
      <c r="G52" s="402"/>
      <c r="H52" s="402"/>
    </row>
    <row r="53" spans="1:8" x14ac:dyDescent="0.25">
      <c r="A53" s="402"/>
      <c r="B53" s="402"/>
      <c r="C53" s="402"/>
      <c r="D53" s="402"/>
      <c r="E53" s="402"/>
      <c r="F53" s="402"/>
      <c r="G53" s="402"/>
      <c r="H53" s="402"/>
    </row>
    <row r="54" spans="1:8" x14ac:dyDescent="0.25">
      <c r="A54" s="402"/>
      <c r="B54" s="402"/>
      <c r="C54" s="402"/>
      <c r="D54" s="402"/>
      <c r="E54" s="402"/>
      <c r="F54" s="402"/>
      <c r="G54" s="402"/>
      <c r="H54" s="402"/>
    </row>
    <row r="55" spans="1:8" x14ac:dyDescent="0.25">
      <c r="A55" s="402"/>
      <c r="B55" s="402"/>
      <c r="C55" s="402"/>
      <c r="D55" s="402"/>
      <c r="E55" s="402"/>
      <c r="F55" s="402"/>
      <c r="G55" s="402"/>
      <c r="H55" s="402"/>
    </row>
    <row r="56" spans="1:8" x14ac:dyDescent="0.25">
      <c r="A56" s="402"/>
      <c r="B56" s="402"/>
      <c r="C56" s="402"/>
      <c r="D56" s="402"/>
      <c r="E56" s="402"/>
      <c r="F56" s="402"/>
      <c r="G56" s="402"/>
      <c r="H56" s="402"/>
    </row>
    <row r="57" spans="1:8" x14ac:dyDescent="0.25">
      <c r="A57" s="402"/>
      <c r="B57" s="402"/>
      <c r="C57" s="402"/>
      <c r="D57" s="402"/>
      <c r="E57" s="402"/>
      <c r="F57" s="402"/>
      <c r="G57" s="402"/>
      <c r="H57" s="402"/>
    </row>
    <row r="58" spans="1:8" x14ac:dyDescent="0.25">
      <c r="A58" s="402"/>
      <c r="B58" s="402"/>
      <c r="C58" s="402"/>
      <c r="D58" s="402"/>
      <c r="E58" s="402"/>
      <c r="F58" s="402"/>
      <c r="G58" s="402"/>
      <c r="H58" s="402"/>
    </row>
    <row r="59" spans="1:8" x14ac:dyDescent="0.25">
      <c r="A59" s="402"/>
      <c r="B59" s="402"/>
      <c r="C59" s="402"/>
      <c r="D59" s="402"/>
      <c r="E59" s="402"/>
      <c r="F59" s="402"/>
      <c r="G59" s="402"/>
      <c r="H59" s="402"/>
    </row>
    <row r="60" spans="1:8" ht="18" customHeight="1" x14ac:dyDescent="0.25">
      <c r="A60" s="402"/>
      <c r="B60" s="402"/>
      <c r="C60" s="402"/>
      <c r="D60" s="402"/>
      <c r="E60" s="402"/>
      <c r="F60" s="402"/>
      <c r="G60" s="402"/>
      <c r="H60" s="402"/>
    </row>
  </sheetData>
  <mergeCells count="4">
    <mergeCell ref="A2:H12"/>
    <mergeCell ref="A1:H1"/>
    <mergeCell ref="A14:H14"/>
    <mergeCell ref="A15:H6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84"/>
  <sheetViews>
    <sheetView zoomScaleNormal="80" workbookViewId="0">
      <selection activeCell="C86" sqref="C86"/>
    </sheetView>
  </sheetViews>
  <sheetFormatPr baseColWidth="10" defaultRowHeight="15" x14ac:dyDescent="0.25"/>
  <cols>
    <col min="8" max="8" width="18.28515625" customWidth="1"/>
    <col min="10" max="10" width="11.42578125" customWidth="1"/>
  </cols>
  <sheetData>
    <row r="1" spans="1:8" s="16" customFormat="1" ht="15.75" x14ac:dyDescent="0.25">
      <c r="A1" s="394" t="s">
        <v>202</v>
      </c>
      <c r="B1" s="395"/>
      <c r="C1" s="395"/>
      <c r="D1" s="395"/>
      <c r="E1" s="395"/>
      <c r="F1" s="395"/>
      <c r="G1" s="395"/>
      <c r="H1" s="395"/>
    </row>
    <row r="2" spans="1:8" s="16" customFormat="1" ht="76.5" customHeight="1" x14ac:dyDescent="0.25">
      <c r="A2" s="403" t="s">
        <v>258</v>
      </c>
      <c r="B2" s="404"/>
      <c r="C2" s="404"/>
      <c r="D2" s="404"/>
      <c r="E2" s="404"/>
      <c r="F2" s="404"/>
      <c r="G2" s="404"/>
      <c r="H2" s="404"/>
    </row>
    <row r="3" spans="1:8" ht="15.75" x14ac:dyDescent="0.25">
      <c r="A3" s="394" t="s">
        <v>29</v>
      </c>
      <c r="B3" s="394"/>
      <c r="C3" s="394"/>
      <c r="D3" s="394"/>
      <c r="E3" s="394"/>
      <c r="F3" s="394"/>
      <c r="G3" s="394"/>
      <c r="H3" s="394"/>
    </row>
    <row r="4" spans="1:8" x14ac:dyDescent="0.25">
      <c r="A4" s="410" t="s">
        <v>166</v>
      </c>
      <c r="B4" s="411"/>
      <c r="C4" s="411"/>
      <c r="D4" s="411"/>
      <c r="E4" s="411"/>
      <c r="F4" s="411"/>
      <c r="G4" s="411"/>
      <c r="H4" s="411"/>
    </row>
    <row r="5" spans="1:8" x14ac:dyDescent="0.25">
      <c r="A5" s="412"/>
      <c r="B5" s="412"/>
      <c r="C5" s="412"/>
      <c r="D5" s="412"/>
      <c r="E5" s="412"/>
      <c r="F5" s="412"/>
      <c r="G5" s="412"/>
      <c r="H5" s="412"/>
    </row>
    <row r="6" spans="1:8" x14ac:dyDescent="0.25">
      <c r="A6" s="412"/>
      <c r="B6" s="412"/>
      <c r="C6" s="412"/>
      <c r="D6" s="412"/>
      <c r="E6" s="412"/>
      <c r="F6" s="412"/>
      <c r="G6" s="412"/>
      <c r="H6" s="412"/>
    </row>
    <row r="7" spans="1:8" x14ac:dyDescent="0.25">
      <c r="A7" s="412"/>
      <c r="B7" s="412"/>
      <c r="C7" s="412"/>
      <c r="D7" s="412"/>
      <c r="E7" s="412"/>
      <c r="F7" s="412"/>
      <c r="G7" s="412"/>
      <c r="H7" s="412"/>
    </row>
    <row r="8" spans="1:8" x14ac:dyDescent="0.25">
      <c r="A8" s="412"/>
      <c r="B8" s="412"/>
      <c r="C8" s="412"/>
      <c r="D8" s="412"/>
      <c r="E8" s="412"/>
      <c r="F8" s="412"/>
      <c r="G8" s="412"/>
      <c r="H8" s="412"/>
    </row>
    <row r="9" spans="1:8" x14ac:dyDescent="0.25">
      <c r="A9" s="412"/>
      <c r="B9" s="412"/>
      <c r="C9" s="412"/>
      <c r="D9" s="412"/>
      <c r="E9" s="412"/>
      <c r="F9" s="412"/>
      <c r="G9" s="412"/>
      <c r="H9" s="412"/>
    </row>
    <row r="10" spans="1:8" x14ac:dyDescent="0.25">
      <c r="A10" s="412"/>
      <c r="B10" s="412"/>
      <c r="C10" s="412"/>
      <c r="D10" s="412"/>
      <c r="E10" s="412"/>
      <c r="F10" s="412"/>
      <c r="G10" s="412"/>
      <c r="H10" s="412"/>
    </row>
    <row r="11" spans="1:8" x14ac:dyDescent="0.25">
      <c r="A11" s="412"/>
      <c r="B11" s="412"/>
      <c r="C11" s="412"/>
      <c r="D11" s="412"/>
      <c r="E11" s="412"/>
      <c r="F11" s="412"/>
      <c r="G11" s="412"/>
      <c r="H11" s="412"/>
    </row>
    <row r="12" spans="1:8" x14ac:dyDescent="0.25">
      <c r="A12" s="412"/>
      <c r="B12" s="412"/>
      <c r="C12" s="412"/>
      <c r="D12" s="412"/>
      <c r="E12" s="412"/>
      <c r="F12" s="412"/>
      <c r="G12" s="412"/>
      <c r="H12" s="412"/>
    </row>
    <row r="13" spans="1:8" x14ac:dyDescent="0.25">
      <c r="A13" s="412"/>
      <c r="B13" s="412"/>
      <c r="C13" s="412"/>
      <c r="D13" s="412"/>
      <c r="E13" s="412"/>
      <c r="F13" s="412"/>
      <c r="G13" s="412"/>
      <c r="H13" s="412"/>
    </row>
    <row r="14" spans="1:8" x14ac:dyDescent="0.25">
      <c r="A14" s="412"/>
      <c r="B14" s="412"/>
      <c r="C14" s="412"/>
      <c r="D14" s="412"/>
      <c r="E14" s="412"/>
      <c r="F14" s="412"/>
      <c r="G14" s="412"/>
      <c r="H14" s="412"/>
    </row>
    <row r="15" spans="1:8" x14ac:dyDescent="0.25">
      <c r="A15" s="412"/>
      <c r="B15" s="412"/>
      <c r="C15" s="412"/>
      <c r="D15" s="412"/>
      <c r="E15" s="412"/>
      <c r="F15" s="412"/>
      <c r="G15" s="412"/>
      <c r="H15" s="412"/>
    </row>
    <row r="16" spans="1:8" ht="29.25" customHeight="1" x14ac:dyDescent="0.25">
      <c r="A16" s="412"/>
      <c r="B16" s="412"/>
      <c r="C16" s="412"/>
      <c r="D16" s="412"/>
      <c r="E16" s="412"/>
      <c r="F16" s="412"/>
      <c r="G16" s="412"/>
      <c r="H16" s="412"/>
    </row>
    <row r="17" spans="1:13" ht="15.75" x14ac:dyDescent="0.25">
      <c r="A17" s="394" t="s">
        <v>9</v>
      </c>
      <c r="B17" s="395"/>
      <c r="C17" s="395"/>
      <c r="D17" s="395"/>
      <c r="E17" s="395"/>
      <c r="F17" s="395"/>
      <c r="G17" s="395"/>
      <c r="H17" s="395"/>
    </row>
    <row r="18" spans="1:13" ht="15" customHeight="1" x14ac:dyDescent="0.25">
      <c r="A18" s="413" t="s">
        <v>243</v>
      </c>
      <c r="B18" s="414"/>
      <c r="C18" s="414"/>
      <c r="D18" s="414"/>
      <c r="E18" s="414"/>
      <c r="F18" s="414"/>
      <c r="G18" s="414"/>
      <c r="H18" s="414"/>
      <c r="M18" s="22"/>
    </row>
    <row r="19" spans="1:13" x14ac:dyDescent="0.25">
      <c r="A19" s="414"/>
      <c r="B19" s="414"/>
      <c r="C19" s="414"/>
      <c r="D19" s="414"/>
      <c r="E19" s="414"/>
      <c r="F19" s="414"/>
      <c r="G19" s="414"/>
      <c r="H19" s="414"/>
    </row>
    <row r="20" spans="1:13" x14ac:dyDescent="0.25">
      <c r="A20" s="414"/>
      <c r="B20" s="414"/>
      <c r="C20" s="414"/>
      <c r="D20" s="414"/>
      <c r="E20" s="414"/>
      <c r="F20" s="414"/>
      <c r="G20" s="414"/>
      <c r="H20" s="414"/>
    </row>
    <row r="21" spans="1:13" x14ac:dyDescent="0.25">
      <c r="A21" s="414"/>
      <c r="B21" s="414"/>
      <c r="C21" s="414"/>
      <c r="D21" s="414"/>
      <c r="E21" s="414"/>
      <c r="F21" s="414"/>
      <c r="G21" s="414"/>
      <c r="H21" s="414"/>
    </row>
    <row r="22" spans="1:13" x14ac:dyDescent="0.25">
      <c r="A22" s="414"/>
      <c r="B22" s="414"/>
      <c r="C22" s="414"/>
      <c r="D22" s="414"/>
      <c r="E22" s="414"/>
      <c r="F22" s="414"/>
      <c r="G22" s="414"/>
      <c r="H22" s="414"/>
    </row>
    <row r="23" spans="1:13" x14ac:dyDescent="0.25">
      <c r="A23" s="414"/>
      <c r="B23" s="414"/>
      <c r="C23" s="414"/>
      <c r="D23" s="414"/>
      <c r="E23" s="414"/>
      <c r="F23" s="414"/>
      <c r="G23" s="414"/>
      <c r="H23" s="414"/>
    </row>
    <row r="24" spans="1:13" x14ac:dyDescent="0.25">
      <c r="A24" s="414"/>
      <c r="B24" s="414"/>
      <c r="C24" s="414"/>
      <c r="D24" s="414"/>
      <c r="E24" s="414"/>
      <c r="F24" s="414"/>
      <c r="G24" s="414"/>
      <c r="H24" s="414"/>
    </row>
    <row r="25" spans="1:13" x14ac:dyDescent="0.25">
      <c r="A25" s="414"/>
      <c r="B25" s="414"/>
      <c r="C25" s="414"/>
      <c r="D25" s="414"/>
      <c r="E25" s="414"/>
      <c r="F25" s="414"/>
      <c r="G25" s="414"/>
      <c r="H25" s="414"/>
    </row>
    <row r="26" spans="1:13" x14ac:dyDescent="0.25">
      <c r="A26" s="415"/>
      <c r="B26" s="415"/>
      <c r="C26" s="415"/>
      <c r="D26" s="415"/>
      <c r="E26" s="415"/>
      <c r="F26" s="415"/>
      <c r="G26" s="415"/>
      <c r="H26" s="415"/>
    </row>
    <row r="27" spans="1:13" x14ac:dyDescent="0.25">
      <c r="A27" s="415"/>
      <c r="B27" s="415"/>
      <c r="C27" s="415"/>
      <c r="D27" s="415"/>
      <c r="E27" s="415"/>
      <c r="F27" s="415"/>
      <c r="G27" s="415"/>
      <c r="H27" s="415"/>
    </row>
    <row r="28" spans="1:13" x14ac:dyDescent="0.25">
      <c r="A28" s="415"/>
      <c r="B28" s="415"/>
      <c r="C28" s="415"/>
      <c r="D28" s="415"/>
      <c r="E28" s="415"/>
      <c r="F28" s="415"/>
      <c r="G28" s="415"/>
      <c r="H28" s="415"/>
    </row>
    <row r="29" spans="1:13" x14ac:dyDescent="0.25">
      <c r="A29" s="415"/>
      <c r="B29" s="415"/>
      <c r="C29" s="415"/>
      <c r="D29" s="415"/>
      <c r="E29" s="415"/>
      <c r="F29" s="415"/>
      <c r="G29" s="415"/>
      <c r="H29" s="415"/>
    </row>
    <row r="30" spans="1:13" x14ac:dyDescent="0.25">
      <c r="A30" s="415"/>
      <c r="B30" s="415"/>
      <c r="C30" s="415"/>
      <c r="D30" s="415"/>
      <c r="E30" s="415"/>
      <c r="F30" s="415"/>
      <c r="G30" s="415"/>
      <c r="H30" s="415"/>
    </row>
    <row r="31" spans="1:13" x14ac:dyDescent="0.25">
      <c r="A31" s="415"/>
      <c r="B31" s="415"/>
      <c r="C31" s="415"/>
      <c r="D31" s="415"/>
      <c r="E31" s="415"/>
      <c r="F31" s="415"/>
      <c r="G31" s="415"/>
      <c r="H31" s="415"/>
    </row>
    <row r="32" spans="1:13" x14ac:dyDescent="0.25">
      <c r="A32" s="415"/>
      <c r="B32" s="415"/>
      <c r="C32" s="415"/>
      <c r="D32" s="415"/>
      <c r="E32" s="415"/>
      <c r="F32" s="415"/>
      <c r="G32" s="415"/>
      <c r="H32" s="415"/>
    </row>
    <row r="33" spans="1:12" x14ac:dyDescent="0.25">
      <c r="A33" s="415"/>
      <c r="B33" s="415"/>
      <c r="C33" s="415"/>
      <c r="D33" s="415"/>
      <c r="E33" s="415"/>
      <c r="F33" s="415"/>
      <c r="G33" s="415"/>
      <c r="H33" s="415"/>
    </row>
    <row r="34" spans="1:12" x14ac:dyDescent="0.25">
      <c r="A34" s="415"/>
      <c r="B34" s="415"/>
      <c r="C34" s="415"/>
      <c r="D34" s="415"/>
      <c r="E34" s="415"/>
      <c r="F34" s="415"/>
      <c r="G34" s="415"/>
      <c r="H34" s="415"/>
      <c r="L34" s="22"/>
    </row>
    <row r="35" spans="1:12" x14ac:dyDescent="0.25">
      <c r="A35" s="415"/>
      <c r="B35" s="415"/>
      <c r="C35" s="415"/>
      <c r="D35" s="415"/>
      <c r="E35" s="415"/>
      <c r="F35" s="415"/>
      <c r="G35" s="415"/>
      <c r="H35" s="415"/>
    </row>
    <row r="36" spans="1:12" x14ac:dyDescent="0.25">
      <c r="A36" s="415"/>
      <c r="B36" s="415"/>
      <c r="C36" s="415"/>
      <c r="D36" s="415"/>
      <c r="E36" s="415"/>
      <c r="F36" s="415"/>
      <c r="G36" s="415"/>
      <c r="H36" s="415"/>
    </row>
    <row r="37" spans="1:12" ht="15.75" x14ac:dyDescent="0.25">
      <c r="A37" s="394" t="s">
        <v>201</v>
      </c>
      <c r="B37" s="394"/>
      <c r="C37" s="394"/>
      <c r="D37" s="394"/>
      <c r="E37" s="394"/>
      <c r="F37" s="394"/>
      <c r="G37" s="394"/>
      <c r="H37" s="394"/>
    </row>
    <row r="38" spans="1:12" ht="15" customHeight="1" x14ac:dyDescent="0.25">
      <c r="A38" s="416" t="s">
        <v>259</v>
      </c>
      <c r="B38" s="417"/>
      <c r="C38" s="417"/>
      <c r="D38" s="417"/>
      <c r="E38" s="417"/>
      <c r="F38" s="417"/>
      <c r="G38" s="417"/>
      <c r="H38" s="417"/>
    </row>
    <row r="39" spans="1:12" x14ac:dyDescent="0.25">
      <c r="A39" s="417"/>
      <c r="B39" s="417"/>
      <c r="C39" s="417"/>
      <c r="D39" s="417"/>
      <c r="E39" s="417"/>
      <c r="F39" s="417"/>
      <c r="G39" s="417"/>
      <c r="H39" s="417"/>
    </row>
    <row r="40" spans="1:12" x14ac:dyDescent="0.25">
      <c r="A40" s="417"/>
      <c r="B40" s="417"/>
      <c r="C40" s="417"/>
      <c r="D40" s="417"/>
      <c r="E40" s="417"/>
      <c r="F40" s="417"/>
      <c r="G40" s="417"/>
      <c r="H40" s="417"/>
    </row>
    <row r="41" spans="1:12" x14ac:dyDescent="0.25">
      <c r="A41" s="417"/>
      <c r="B41" s="417"/>
      <c r="C41" s="417"/>
      <c r="D41" s="417"/>
      <c r="E41" s="417"/>
      <c r="F41" s="417"/>
      <c r="G41" s="417"/>
      <c r="H41" s="417"/>
    </row>
    <row r="42" spans="1:12" x14ac:dyDescent="0.25">
      <c r="A42" s="417"/>
      <c r="B42" s="417"/>
      <c r="C42" s="417"/>
      <c r="D42" s="417"/>
      <c r="E42" s="417"/>
      <c r="F42" s="417"/>
      <c r="G42" s="417"/>
      <c r="H42" s="417"/>
    </row>
    <row r="43" spans="1:12" x14ac:dyDescent="0.25">
      <c r="A43" s="417"/>
      <c r="B43" s="417"/>
      <c r="C43" s="417"/>
      <c r="D43" s="417"/>
      <c r="E43" s="417"/>
      <c r="F43" s="417"/>
      <c r="G43" s="417"/>
      <c r="H43" s="417"/>
    </row>
    <row r="44" spans="1:12" x14ac:dyDescent="0.25">
      <c r="A44" s="417"/>
      <c r="B44" s="417"/>
      <c r="C44" s="417"/>
      <c r="D44" s="417"/>
      <c r="E44" s="417"/>
      <c r="F44" s="417"/>
      <c r="G44" s="417"/>
      <c r="H44" s="417"/>
    </row>
    <row r="45" spans="1:12" x14ac:dyDescent="0.25">
      <c r="A45" s="417"/>
      <c r="B45" s="417"/>
      <c r="C45" s="417"/>
      <c r="D45" s="417"/>
      <c r="E45" s="417"/>
      <c r="F45" s="417"/>
      <c r="G45" s="417"/>
      <c r="H45" s="417"/>
    </row>
    <row r="46" spans="1:12" x14ac:dyDescent="0.25">
      <c r="A46" s="417"/>
      <c r="B46" s="417"/>
      <c r="C46" s="417"/>
      <c r="D46" s="417"/>
      <c r="E46" s="417"/>
      <c r="F46" s="417"/>
      <c r="G46" s="417"/>
      <c r="H46" s="417"/>
    </row>
    <row r="47" spans="1:12" x14ac:dyDescent="0.25">
      <c r="A47" s="417"/>
      <c r="B47" s="417"/>
      <c r="C47" s="417"/>
      <c r="D47" s="417"/>
      <c r="E47" s="417"/>
      <c r="F47" s="417"/>
      <c r="G47" s="417"/>
      <c r="H47" s="417"/>
    </row>
    <row r="48" spans="1:12" x14ac:dyDescent="0.25">
      <c r="A48" s="417"/>
      <c r="B48" s="417"/>
      <c r="C48" s="417"/>
      <c r="D48" s="417"/>
      <c r="E48" s="417"/>
      <c r="F48" s="417"/>
      <c r="G48" s="417"/>
      <c r="H48" s="417"/>
    </row>
    <row r="49" spans="1:8" x14ac:dyDescent="0.25">
      <c r="A49" s="418"/>
      <c r="B49" s="418"/>
      <c r="C49" s="418"/>
      <c r="D49" s="418"/>
      <c r="E49" s="418"/>
      <c r="F49" s="418"/>
      <c r="G49" s="418"/>
      <c r="H49" s="418"/>
    </row>
    <row r="50" spans="1:8" x14ac:dyDescent="0.25">
      <c r="A50" s="418"/>
      <c r="B50" s="418"/>
      <c r="C50" s="418"/>
      <c r="D50" s="418"/>
      <c r="E50" s="418"/>
      <c r="F50" s="418"/>
      <c r="G50" s="418"/>
      <c r="H50" s="418"/>
    </row>
    <row r="51" spans="1:8" x14ac:dyDescent="0.25">
      <c r="A51" s="418"/>
      <c r="B51" s="418"/>
      <c r="C51" s="418"/>
      <c r="D51" s="418"/>
      <c r="E51" s="418"/>
      <c r="F51" s="418"/>
      <c r="G51" s="418"/>
      <c r="H51" s="418"/>
    </row>
    <row r="52" spans="1:8" x14ac:dyDescent="0.25">
      <c r="A52" s="418"/>
      <c r="B52" s="418"/>
      <c r="C52" s="418"/>
      <c r="D52" s="418"/>
      <c r="E52" s="418"/>
      <c r="F52" s="418"/>
      <c r="G52" s="418"/>
      <c r="H52" s="418"/>
    </row>
    <row r="53" spans="1:8" x14ac:dyDescent="0.25">
      <c r="A53" s="418"/>
      <c r="B53" s="418"/>
      <c r="C53" s="418"/>
      <c r="D53" s="418"/>
      <c r="E53" s="418"/>
      <c r="F53" s="418"/>
      <c r="G53" s="418"/>
      <c r="H53" s="418"/>
    </row>
    <row r="54" spans="1:8" x14ac:dyDescent="0.25">
      <c r="A54" s="418"/>
      <c r="B54" s="418"/>
      <c r="C54" s="418"/>
      <c r="D54" s="418"/>
      <c r="E54" s="418"/>
      <c r="F54" s="418"/>
      <c r="G54" s="418"/>
      <c r="H54" s="418"/>
    </row>
    <row r="55" spans="1:8" x14ac:dyDescent="0.25">
      <c r="A55" s="418"/>
      <c r="B55" s="418"/>
      <c r="C55" s="418"/>
      <c r="D55" s="418"/>
      <c r="E55" s="418"/>
      <c r="F55" s="418"/>
      <c r="G55" s="418"/>
      <c r="H55" s="418"/>
    </row>
    <row r="56" spans="1:8" x14ac:dyDescent="0.25">
      <c r="A56" s="418"/>
      <c r="B56" s="418"/>
      <c r="C56" s="418"/>
      <c r="D56" s="418"/>
      <c r="E56" s="418"/>
      <c r="F56" s="418"/>
      <c r="G56" s="418"/>
      <c r="H56" s="418"/>
    </row>
    <row r="57" spans="1:8" x14ac:dyDescent="0.25">
      <c r="A57" s="418"/>
      <c r="B57" s="418"/>
      <c r="C57" s="418"/>
      <c r="D57" s="418"/>
      <c r="E57" s="418"/>
      <c r="F57" s="418"/>
      <c r="G57" s="418"/>
      <c r="H57" s="418"/>
    </row>
    <row r="58" spans="1:8" x14ac:dyDescent="0.25">
      <c r="A58" s="418"/>
      <c r="B58" s="418"/>
      <c r="C58" s="418"/>
      <c r="D58" s="418"/>
      <c r="E58" s="418"/>
      <c r="F58" s="418"/>
      <c r="G58" s="418"/>
      <c r="H58" s="418"/>
    </row>
    <row r="59" spans="1:8" ht="158.25" customHeight="1" x14ac:dyDescent="0.25">
      <c r="A59" s="418"/>
      <c r="B59" s="418"/>
      <c r="C59" s="418"/>
      <c r="D59" s="418"/>
      <c r="E59" s="418"/>
      <c r="F59" s="418"/>
      <c r="G59" s="418"/>
      <c r="H59" s="418"/>
    </row>
    <row r="60" spans="1:8" ht="15.75" x14ac:dyDescent="0.25">
      <c r="A60" s="394" t="s">
        <v>28</v>
      </c>
      <c r="B60" s="394"/>
      <c r="C60" s="394"/>
      <c r="D60" s="394"/>
      <c r="E60" s="394"/>
      <c r="F60" s="394"/>
      <c r="G60" s="394"/>
      <c r="H60" s="394"/>
    </row>
    <row r="61" spans="1:8" x14ac:dyDescent="0.25">
      <c r="A61" s="407" t="s">
        <v>206</v>
      </c>
      <c r="B61" s="408"/>
      <c r="C61" s="408"/>
      <c r="D61" s="408"/>
      <c r="E61" s="408"/>
      <c r="F61" s="408"/>
      <c r="G61" s="408"/>
      <c r="H61" s="408"/>
    </row>
    <row r="62" spans="1:8" x14ac:dyDescent="0.25">
      <c r="A62" s="409"/>
      <c r="B62" s="409"/>
      <c r="C62" s="409"/>
      <c r="D62" s="409"/>
      <c r="E62" s="409"/>
      <c r="F62" s="409"/>
      <c r="G62" s="409"/>
      <c r="H62" s="409"/>
    </row>
    <row r="63" spans="1:8" x14ac:dyDescent="0.25">
      <c r="A63" s="409"/>
      <c r="B63" s="409"/>
      <c r="C63" s="409"/>
      <c r="D63" s="409"/>
      <c r="E63" s="409"/>
      <c r="F63" s="409"/>
      <c r="G63" s="409"/>
      <c r="H63" s="409"/>
    </row>
    <row r="64" spans="1:8" x14ac:dyDescent="0.25">
      <c r="A64" s="409"/>
      <c r="B64" s="409"/>
      <c r="C64" s="409"/>
      <c r="D64" s="409"/>
      <c r="E64" s="409"/>
      <c r="F64" s="409"/>
      <c r="G64" s="409"/>
      <c r="H64" s="409"/>
    </row>
    <row r="65" spans="1:8" x14ac:dyDescent="0.25">
      <c r="A65" s="409"/>
      <c r="B65" s="409"/>
      <c r="C65" s="409"/>
      <c r="D65" s="409"/>
      <c r="E65" s="409"/>
      <c r="F65" s="409"/>
      <c r="G65" s="409"/>
      <c r="H65" s="409"/>
    </row>
    <row r="66" spans="1:8" x14ac:dyDescent="0.25">
      <c r="A66" s="409"/>
      <c r="B66" s="409"/>
      <c r="C66" s="409"/>
      <c r="D66" s="409"/>
      <c r="E66" s="409"/>
      <c r="F66" s="409"/>
      <c r="G66" s="409"/>
      <c r="H66" s="409"/>
    </row>
    <row r="67" spans="1:8" x14ac:dyDescent="0.25">
      <c r="A67" s="409"/>
      <c r="B67" s="409"/>
      <c r="C67" s="409"/>
      <c r="D67" s="409"/>
      <c r="E67" s="409"/>
      <c r="F67" s="409"/>
      <c r="G67" s="409"/>
      <c r="H67" s="409"/>
    </row>
    <row r="68" spans="1:8" x14ac:dyDescent="0.25">
      <c r="A68" s="409"/>
      <c r="B68" s="409"/>
      <c r="C68" s="409"/>
      <c r="D68" s="409"/>
      <c r="E68" s="409"/>
      <c r="F68" s="409"/>
      <c r="G68" s="409"/>
      <c r="H68" s="409"/>
    </row>
    <row r="69" spans="1:8" s="16" customFormat="1" x14ac:dyDescent="0.25">
      <c r="A69" s="91"/>
      <c r="B69" s="91"/>
      <c r="C69" s="91"/>
      <c r="D69" s="91"/>
      <c r="E69" s="91"/>
      <c r="F69" s="91"/>
      <c r="G69" s="91"/>
      <c r="H69" s="91"/>
    </row>
    <row r="70" spans="1:8" ht="15.75" x14ac:dyDescent="0.25">
      <c r="A70" s="394" t="s">
        <v>161</v>
      </c>
      <c r="B70" s="394"/>
      <c r="C70" s="394"/>
      <c r="D70" s="394"/>
      <c r="E70" s="394"/>
      <c r="F70" s="394"/>
      <c r="G70" s="394"/>
      <c r="H70" s="394"/>
    </row>
    <row r="71" spans="1:8" ht="54" customHeight="1" x14ac:dyDescent="0.25">
      <c r="A71" s="405" t="s">
        <v>165</v>
      </c>
      <c r="B71" s="406"/>
      <c r="C71" s="406"/>
      <c r="D71" s="406"/>
      <c r="E71" s="406"/>
      <c r="F71" s="406"/>
      <c r="G71" s="406"/>
      <c r="H71" s="406"/>
    </row>
    <row r="72" spans="1:8" x14ac:dyDescent="0.25">
      <c r="A72" s="406"/>
      <c r="B72" s="406"/>
      <c r="C72" s="406"/>
      <c r="D72" s="406"/>
      <c r="E72" s="406"/>
      <c r="F72" s="406"/>
      <c r="G72" s="406"/>
      <c r="H72" s="406"/>
    </row>
    <row r="73" spans="1:8" x14ac:dyDescent="0.25">
      <c r="A73" s="406"/>
      <c r="B73" s="406"/>
      <c r="C73" s="406"/>
      <c r="D73" s="406"/>
      <c r="E73" s="406"/>
      <c r="F73" s="406"/>
      <c r="G73" s="406"/>
      <c r="H73" s="406"/>
    </row>
    <row r="74" spans="1:8" x14ac:dyDescent="0.25">
      <c r="A74" s="406"/>
      <c r="B74" s="406"/>
      <c r="C74" s="406"/>
      <c r="D74" s="406"/>
      <c r="E74" s="406"/>
      <c r="F74" s="406"/>
      <c r="G74" s="406"/>
      <c r="H74" s="406"/>
    </row>
    <row r="75" spans="1:8" x14ac:dyDescent="0.25">
      <c r="A75" s="406"/>
      <c r="B75" s="406"/>
      <c r="C75" s="406"/>
      <c r="D75" s="406"/>
      <c r="E75" s="406"/>
      <c r="F75" s="406"/>
      <c r="G75" s="406"/>
      <c r="H75" s="406"/>
    </row>
    <row r="76" spans="1:8" x14ac:dyDescent="0.25">
      <c r="A76" s="406"/>
      <c r="B76" s="406"/>
      <c r="C76" s="406"/>
      <c r="D76" s="406"/>
      <c r="E76" s="406"/>
      <c r="F76" s="406"/>
      <c r="G76" s="406"/>
      <c r="H76" s="406"/>
    </row>
    <row r="77" spans="1:8" x14ac:dyDescent="0.25">
      <c r="A77" s="406"/>
      <c r="B77" s="406"/>
      <c r="C77" s="406"/>
      <c r="D77" s="406"/>
      <c r="E77" s="406"/>
      <c r="F77" s="406"/>
      <c r="G77" s="406"/>
      <c r="H77" s="406"/>
    </row>
    <row r="78" spans="1:8" x14ac:dyDescent="0.25">
      <c r="A78" s="406"/>
      <c r="B78" s="406"/>
      <c r="C78" s="406"/>
      <c r="D78" s="406"/>
      <c r="E78" s="406"/>
      <c r="F78" s="406"/>
      <c r="G78" s="406"/>
      <c r="H78" s="406"/>
    </row>
    <row r="79" spans="1:8" x14ac:dyDescent="0.25">
      <c r="A79" s="406"/>
      <c r="B79" s="406"/>
      <c r="C79" s="406"/>
      <c r="D79" s="406"/>
      <c r="E79" s="406"/>
      <c r="F79" s="406"/>
      <c r="G79" s="406"/>
      <c r="H79" s="406"/>
    </row>
    <row r="80" spans="1:8" x14ac:dyDescent="0.25">
      <c r="A80" s="406"/>
      <c r="B80" s="406"/>
      <c r="C80" s="406"/>
      <c r="D80" s="406"/>
      <c r="E80" s="406"/>
      <c r="F80" s="406"/>
      <c r="G80" s="406"/>
      <c r="H80" s="406"/>
    </row>
    <row r="81" spans="1:8" x14ac:dyDescent="0.25">
      <c r="A81" s="406"/>
      <c r="B81" s="406"/>
      <c r="C81" s="406"/>
      <c r="D81" s="406"/>
      <c r="E81" s="406"/>
      <c r="F81" s="406"/>
      <c r="G81" s="406"/>
      <c r="H81" s="406"/>
    </row>
    <row r="82" spans="1:8" x14ac:dyDescent="0.25">
      <c r="A82" s="406"/>
      <c r="B82" s="406"/>
      <c r="C82" s="406"/>
      <c r="D82" s="406"/>
      <c r="E82" s="406"/>
      <c r="F82" s="406"/>
      <c r="G82" s="406"/>
      <c r="H82" s="406"/>
    </row>
    <row r="83" spans="1:8" ht="158.25" customHeight="1" x14ac:dyDescent="0.25">
      <c r="A83" s="406"/>
      <c r="B83" s="406"/>
      <c r="C83" s="406"/>
      <c r="D83" s="406"/>
      <c r="E83" s="406"/>
      <c r="F83" s="406"/>
      <c r="G83" s="406"/>
      <c r="H83" s="406"/>
    </row>
    <row r="84" spans="1:8" x14ac:dyDescent="0.25">
      <c r="A84" s="93" t="s">
        <v>277</v>
      </c>
    </row>
  </sheetData>
  <mergeCells count="12">
    <mergeCell ref="A1:H1"/>
    <mergeCell ref="A2:H2"/>
    <mergeCell ref="A71:H83"/>
    <mergeCell ref="A17:H17"/>
    <mergeCell ref="A37:H37"/>
    <mergeCell ref="A60:H60"/>
    <mergeCell ref="A61:H68"/>
    <mergeCell ref="A70:H70"/>
    <mergeCell ref="A3:H3"/>
    <mergeCell ref="A4:H16"/>
    <mergeCell ref="A18:H36"/>
    <mergeCell ref="A38:H5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074A-E181-44E2-9243-74C108ADFE01}">
  <dimension ref="A1:H7"/>
  <sheetViews>
    <sheetView showGridLines="0" zoomScale="118" zoomScaleNormal="130" workbookViewId="0">
      <selection activeCell="B12" sqref="B12"/>
    </sheetView>
  </sheetViews>
  <sheetFormatPr baseColWidth="10" defaultRowHeight="15" x14ac:dyDescent="0.25"/>
  <cols>
    <col min="1" max="16384" width="11.42578125" style="16"/>
  </cols>
  <sheetData>
    <row r="1" spans="1:8" x14ac:dyDescent="0.25">
      <c r="A1" s="1" t="s">
        <v>1</v>
      </c>
      <c r="B1" s="2"/>
      <c r="C1" s="2"/>
      <c r="D1" s="2"/>
      <c r="E1" s="2"/>
      <c r="F1" s="2"/>
      <c r="G1" s="2"/>
      <c r="H1" s="2"/>
    </row>
    <row r="2" spans="1:8" ht="33" customHeight="1" x14ac:dyDescent="0.25">
      <c r="A2" s="419" t="s">
        <v>233</v>
      </c>
      <c r="B2" s="420"/>
      <c r="C2" s="420"/>
      <c r="D2" s="420"/>
      <c r="E2" s="420"/>
      <c r="F2" s="420"/>
      <c r="G2" s="420"/>
      <c r="H2" s="420"/>
    </row>
    <row r="3" spans="1:8" ht="29.25" customHeight="1" x14ac:dyDescent="0.25">
      <c r="A3" s="419" t="s">
        <v>234</v>
      </c>
      <c r="B3" s="420"/>
      <c r="C3" s="420"/>
      <c r="D3" s="420"/>
      <c r="E3" s="420"/>
      <c r="F3" s="420"/>
      <c r="G3" s="420"/>
      <c r="H3" s="420"/>
    </row>
    <row r="4" spans="1:8" ht="29.25" customHeight="1" x14ac:dyDescent="0.25">
      <c r="A4" s="419" t="s">
        <v>235</v>
      </c>
      <c r="B4" s="420"/>
      <c r="C4" s="420"/>
      <c r="D4" s="420"/>
      <c r="E4" s="420"/>
      <c r="F4" s="420"/>
      <c r="G4" s="420"/>
      <c r="H4" s="420"/>
    </row>
    <row r="5" spans="1:8" x14ac:dyDescent="0.25">
      <c r="A5" s="421" t="s">
        <v>263</v>
      </c>
      <c r="B5" s="421"/>
      <c r="C5" s="421"/>
      <c r="D5" s="421"/>
      <c r="E5" s="421"/>
      <c r="F5" s="421"/>
      <c r="G5" s="421"/>
      <c r="H5" s="421"/>
    </row>
    <row r="7" spans="1:8" x14ac:dyDescent="0.25">
      <c r="A7" s="93" t="s">
        <v>277</v>
      </c>
    </row>
  </sheetData>
  <mergeCells count="4">
    <mergeCell ref="A3:H3"/>
    <mergeCell ref="A5:H5"/>
    <mergeCell ref="A2:H2"/>
    <mergeCell ref="A4:H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showGridLines="0" zoomScale="145" zoomScaleNormal="145" workbookViewId="0">
      <selection activeCell="A19" sqref="A19"/>
    </sheetView>
  </sheetViews>
  <sheetFormatPr baseColWidth="10" defaultRowHeight="18" x14ac:dyDescent="0.35"/>
  <cols>
    <col min="1" max="1" width="28.28515625" style="250" customWidth="1"/>
    <col min="2" max="2" width="16.140625" style="250" customWidth="1"/>
    <col min="3" max="3" width="15.28515625" style="250" customWidth="1"/>
    <col min="4" max="4" width="15.42578125" style="250" customWidth="1"/>
    <col min="5" max="5" width="15" style="250" customWidth="1"/>
    <col min="6" max="6" width="16.5703125" style="250" customWidth="1"/>
    <col min="7" max="7" width="16.140625" style="250" customWidth="1"/>
    <col min="8" max="8" width="16.28515625" style="250" customWidth="1"/>
    <col min="9" max="9" width="13.5703125" style="250" customWidth="1"/>
    <col min="10" max="10" width="14.7109375" style="250" customWidth="1"/>
    <col min="11" max="11" width="13.7109375" style="250" customWidth="1"/>
    <col min="12" max="12" width="14.7109375" style="250" customWidth="1"/>
    <col min="13" max="13" width="14.28515625" style="250" customWidth="1"/>
    <col min="14" max="16384" width="11.42578125" style="250"/>
  </cols>
  <sheetData>
    <row r="1" spans="1:6" ht="15.75" customHeight="1" x14ac:dyDescent="0.35">
      <c r="A1" s="311" t="s">
        <v>214</v>
      </c>
      <c r="B1" s="312"/>
      <c r="C1" s="312"/>
      <c r="D1" s="313"/>
      <c r="E1" s="313"/>
      <c r="F1" s="313"/>
    </row>
    <row r="2" spans="1:6" ht="21.75" customHeight="1" x14ac:dyDescent="0.35">
      <c r="A2" s="251"/>
      <c r="B2" s="252"/>
      <c r="C2" s="252"/>
      <c r="D2" s="253"/>
      <c r="E2" s="253"/>
      <c r="F2" s="253"/>
    </row>
    <row r="3" spans="1:6" ht="21.75" customHeight="1" x14ac:dyDescent="0.35">
      <c r="A3" s="251"/>
      <c r="B3" s="252"/>
      <c r="C3" s="252"/>
      <c r="D3" s="253"/>
      <c r="E3" s="253"/>
      <c r="F3" s="253"/>
    </row>
    <row r="4" spans="1:6" ht="21.75" customHeight="1" x14ac:dyDescent="0.35">
      <c r="A4" s="251"/>
      <c r="B4" s="252"/>
      <c r="C4" s="252"/>
      <c r="D4" s="253"/>
      <c r="E4" s="253"/>
      <c r="F4" s="253"/>
    </row>
    <row r="5" spans="1:6" ht="21.75" customHeight="1" x14ac:dyDescent="0.35">
      <c r="A5" s="251"/>
      <c r="B5" s="252"/>
      <c r="C5" s="252"/>
      <c r="D5" s="253"/>
      <c r="E5" s="253"/>
      <c r="F5" s="253"/>
    </row>
    <row r="6" spans="1:6" ht="21.75" customHeight="1" x14ac:dyDescent="0.35">
      <c r="A6" s="251"/>
      <c r="B6" s="252"/>
      <c r="C6" s="252"/>
      <c r="D6" s="253"/>
      <c r="E6" s="253"/>
      <c r="F6" s="253"/>
    </row>
    <row r="7" spans="1:6" ht="21.75" customHeight="1" x14ac:dyDescent="0.35">
      <c r="A7" s="251"/>
      <c r="B7" s="252"/>
      <c r="C7" s="252"/>
      <c r="D7" s="253"/>
      <c r="E7" s="253"/>
      <c r="F7" s="253"/>
    </row>
    <row r="8" spans="1:6" ht="21.75" customHeight="1" x14ac:dyDescent="0.35">
      <c r="A8" s="251"/>
      <c r="B8" s="252"/>
      <c r="C8" s="252"/>
      <c r="D8" s="253"/>
      <c r="E8" s="253"/>
      <c r="F8" s="253"/>
    </row>
    <row r="9" spans="1:6" ht="21.75" customHeight="1" x14ac:dyDescent="0.35">
      <c r="A9" s="251"/>
      <c r="B9" s="252"/>
      <c r="C9" s="252"/>
      <c r="D9" s="253"/>
      <c r="E9" s="253"/>
      <c r="F9" s="253"/>
    </row>
    <row r="10" spans="1:6" ht="21.75" customHeight="1" x14ac:dyDescent="0.35">
      <c r="A10" s="251"/>
      <c r="B10" s="252"/>
      <c r="C10" s="252"/>
      <c r="D10" s="253"/>
      <c r="E10" s="253"/>
      <c r="F10" s="253"/>
    </row>
    <row r="11" spans="1:6" ht="21.75" customHeight="1" x14ac:dyDescent="0.35">
      <c r="A11" s="251"/>
      <c r="B11" s="252"/>
      <c r="C11" s="252"/>
      <c r="D11" s="253"/>
      <c r="E11" s="253"/>
      <c r="F11" s="253"/>
    </row>
    <row r="12" spans="1:6" ht="21.75" customHeight="1" x14ac:dyDescent="0.35">
      <c r="A12" s="251"/>
      <c r="B12" s="252"/>
      <c r="C12" s="252"/>
      <c r="D12" s="253"/>
      <c r="E12" s="253"/>
      <c r="F12" s="253"/>
    </row>
    <row r="13" spans="1:6" ht="21.75" customHeight="1" x14ac:dyDescent="0.35">
      <c r="A13" s="251"/>
      <c r="B13" s="252"/>
      <c r="C13" s="252"/>
      <c r="D13" s="253"/>
      <c r="E13" s="253"/>
      <c r="F13" s="253"/>
    </row>
    <row r="14" spans="1:6" ht="21.75" customHeight="1" x14ac:dyDescent="0.35">
      <c r="A14" s="251"/>
      <c r="B14" s="252"/>
      <c r="C14" s="252"/>
      <c r="D14" s="253"/>
      <c r="E14" s="253"/>
      <c r="F14" s="253"/>
    </row>
    <row r="15" spans="1:6" ht="21.75" customHeight="1" x14ac:dyDescent="0.35">
      <c r="A15" s="251"/>
      <c r="B15" s="252"/>
      <c r="C15" s="252"/>
      <c r="D15" s="253"/>
      <c r="E15" s="253"/>
      <c r="F15" s="253"/>
    </row>
    <row r="16" spans="1:6" ht="28.5" customHeight="1" x14ac:dyDescent="0.35">
      <c r="A16" s="314" t="s">
        <v>265</v>
      </c>
      <c r="B16" s="315"/>
      <c r="C16" s="315"/>
      <c r="D16" s="315"/>
      <c r="E16" s="316"/>
      <c r="F16" s="316"/>
    </row>
    <row r="17" spans="1:14" x14ac:dyDescent="0.35">
      <c r="A17" s="304" t="s">
        <v>266</v>
      </c>
      <c r="B17" s="305"/>
      <c r="C17" s="305"/>
      <c r="D17" s="305"/>
      <c r="E17" s="305"/>
      <c r="F17" s="305"/>
    </row>
    <row r="18" spans="1:14" x14ac:dyDescent="0.35">
      <c r="A18" s="254" t="s">
        <v>267</v>
      </c>
      <c r="D18" s="255"/>
    </row>
    <row r="19" spans="1:14" x14ac:dyDescent="0.35">
      <c r="A19" s="256" t="s">
        <v>276</v>
      </c>
    </row>
    <row r="20" spans="1:14" ht="21.75" customHeight="1" x14ac:dyDescent="0.35">
      <c r="A20" s="251"/>
      <c r="B20" s="252"/>
      <c r="C20" s="252"/>
      <c r="D20" s="253"/>
      <c r="E20" s="253"/>
    </row>
    <row r="21" spans="1:14" ht="21.75" customHeight="1" x14ac:dyDescent="0.35">
      <c r="D21" s="257"/>
      <c r="E21" s="257"/>
      <c r="F21" s="257"/>
    </row>
    <row r="22" spans="1:14" ht="15.75" customHeight="1" x14ac:dyDescent="0.35"/>
    <row r="23" spans="1:14" x14ac:dyDescent="0.35">
      <c r="A23" s="258" t="s">
        <v>213</v>
      </c>
    </row>
    <row r="24" spans="1:14" x14ac:dyDescent="0.35">
      <c r="B24" s="259">
        <v>2015</v>
      </c>
      <c r="C24" s="259">
        <v>2016</v>
      </c>
      <c r="D24" s="259" t="s">
        <v>7</v>
      </c>
      <c r="E24" s="259" t="s">
        <v>10</v>
      </c>
      <c r="F24" s="259" t="s">
        <v>30</v>
      </c>
      <c r="G24" s="259" t="s">
        <v>34</v>
      </c>
      <c r="H24" s="259" t="s">
        <v>35</v>
      </c>
      <c r="I24" s="259" t="s">
        <v>51</v>
      </c>
      <c r="J24" s="259" t="s">
        <v>100</v>
      </c>
      <c r="K24" s="259" t="s">
        <v>168</v>
      </c>
      <c r="L24" s="259" t="s">
        <v>209</v>
      </c>
    </row>
    <row r="25" spans="1:14" x14ac:dyDescent="0.35">
      <c r="A25" s="259" t="s">
        <v>4</v>
      </c>
      <c r="B25" s="260">
        <v>0.62</v>
      </c>
      <c r="C25" s="260">
        <v>0.626</v>
      </c>
      <c r="D25" s="260">
        <v>0.63200000000000001</v>
      </c>
      <c r="E25" s="260">
        <v>0.63300000000000001</v>
      </c>
      <c r="F25" s="260">
        <v>0.65200000000000002</v>
      </c>
      <c r="G25" s="260">
        <v>0.65800000000000003</v>
      </c>
      <c r="H25" s="260">
        <v>0.67</v>
      </c>
      <c r="I25" s="260">
        <v>0.69699999999999995</v>
      </c>
      <c r="J25" s="260">
        <v>0.71299999999999997</v>
      </c>
      <c r="K25" s="260">
        <v>0.70599999999999996</v>
      </c>
      <c r="L25" s="260">
        <v>0.70799999999999996</v>
      </c>
      <c r="M25" s="257"/>
      <c r="N25" s="257"/>
    </row>
    <row r="26" spans="1:14" x14ac:dyDescent="0.35">
      <c r="A26" s="261" t="s">
        <v>3</v>
      </c>
      <c r="B26" s="260">
        <v>0.70499999999999996</v>
      </c>
      <c r="C26" s="260">
        <v>0.71099999999999997</v>
      </c>
      <c r="D26" s="260">
        <v>0.71399999999999997</v>
      </c>
      <c r="E26" s="260">
        <v>0.71399999999999997</v>
      </c>
      <c r="F26" s="260">
        <v>0.73399999999999999</v>
      </c>
      <c r="G26" s="260">
        <v>0.73899999999999999</v>
      </c>
      <c r="H26" s="260">
        <v>0.75</v>
      </c>
      <c r="I26" s="260">
        <v>0.76300000000000001</v>
      </c>
      <c r="J26" s="260">
        <v>0.76</v>
      </c>
      <c r="K26" s="260">
        <v>0.76400000000000001</v>
      </c>
      <c r="L26" s="260">
        <v>0.76400000000000001</v>
      </c>
    </row>
    <row r="27" spans="1:14" x14ac:dyDescent="0.35">
      <c r="A27" s="259" t="s">
        <v>19</v>
      </c>
      <c r="B27" s="260">
        <v>0.505</v>
      </c>
      <c r="C27" s="260">
        <v>0.53300000000000003</v>
      </c>
      <c r="D27" s="260">
        <v>0.54200000000000004</v>
      </c>
      <c r="E27" s="260">
        <v>0.54200000000000004</v>
      </c>
      <c r="F27" s="260">
        <v>0.56499999999999995</v>
      </c>
      <c r="G27" s="260">
        <v>0.57499999999999996</v>
      </c>
      <c r="H27" s="260">
        <v>0.55500000000000005</v>
      </c>
      <c r="I27" s="260">
        <v>0.59199999999999997</v>
      </c>
      <c r="J27" s="260">
        <v>0.6</v>
      </c>
      <c r="K27" s="260">
        <v>0.6</v>
      </c>
      <c r="L27" s="260">
        <v>0.60299999999999998</v>
      </c>
      <c r="M27" s="257"/>
      <c r="N27" s="257"/>
    </row>
    <row r="28" spans="1:14" x14ac:dyDescent="0.35">
      <c r="A28" s="259" t="s">
        <v>20</v>
      </c>
      <c r="B28" s="260">
        <v>0.65300000000000002</v>
      </c>
      <c r="C28" s="260">
        <v>0.65700000000000003</v>
      </c>
      <c r="D28" s="260">
        <v>0.66</v>
      </c>
      <c r="E28" s="260">
        <v>0.65700000000000003</v>
      </c>
      <c r="F28" s="260">
        <v>0.67600000000000005</v>
      </c>
      <c r="G28" s="260">
        <v>0.68200000000000005</v>
      </c>
      <c r="H28" s="260">
        <v>0.69499999999999995</v>
      </c>
      <c r="I28" s="260">
        <v>0.72299999999999998</v>
      </c>
      <c r="J28" s="260">
        <v>0.73599999999999999</v>
      </c>
      <c r="K28" s="260">
        <v>0.73499999999999999</v>
      </c>
      <c r="L28" s="260">
        <v>0.73699999999999999</v>
      </c>
    </row>
    <row r="29" spans="1:14" x14ac:dyDescent="0.35">
      <c r="A29" s="259" t="s">
        <v>21</v>
      </c>
      <c r="B29" s="260">
        <v>0.69799999999999995</v>
      </c>
      <c r="C29" s="260">
        <v>0.69799999999999995</v>
      </c>
      <c r="D29" s="260">
        <v>0.70099999999999996</v>
      </c>
      <c r="E29" s="260">
        <v>0.70299999999999996</v>
      </c>
      <c r="F29" s="260">
        <v>0.71799999999999997</v>
      </c>
      <c r="G29" s="260">
        <v>0.72099999999999997</v>
      </c>
      <c r="H29" s="260">
        <v>0.73399999999999999</v>
      </c>
      <c r="I29" s="260">
        <v>0.75</v>
      </c>
      <c r="J29" s="260">
        <v>0.75900000000000001</v>
      </c>
      <c r="K29" s="260">
        <v>0.75600000000000001</v>
      </c>
      <c r="L29" s="260">
        <v>0.75700000000000001</v>
      </c>
    </row>
    <row r="30" spans="1:14" x14ac:dyDescent="0.35">
      <c r="A30" s="259" t="s">
        <v>22</v>
      </c>
      <c r="B30" s="260">
        <v>0.64600000000000002</v>
      </c>
      <c r="C30" s="260">
        <v>0.65400000000000003</v>
      </c>
      <c r="D30" s="260">
        <v>0.66</v>
      </c>
      <c r="E30" s="260">
        <v>0.66200000000000003</v>
      </c>
      <c r="F30" s="260">
        <v>0.68300000000000005</v>
      </c>
      <c r="G30" s="260">
        <v>0.69299999999999995</v>
      </c>
      <c r="H30" s="260">
        <v>0.71099999999999997</v>
      </c>
      <c r="I30" s="260">
        <v>0.73099999999999998</v>
      </c>
      <c r="J30" s="260">
        <v>0.73799999999999999</v>
      </c>
      <c r="K30" s="260">
        <v>0.73399999999999999</v>
      </c>
      <c r="L30" s="260">
        <v>0.73599999999999999</v>
      </c>
    </row>
    <row r="31" spans="1:14" x14ac:dyDescent="0.35">
      <c r="A31" s="262" t="s">
        <v>33</v>
      </c>
      <c r="B31" s="263">
        <v>0.65500000000000003</v>
      </c>
      <c r="C31" s="263">
        <v>0.66</v>
      </c>
      <c r="D31" s="263">
        <v>0.66500000000000004</v>
      </c>
      <c r="E31" s="263">
        <v>0.66600000000000004</v>
      </c>
      <c r="F31" s="263">
        <v>0.68400000000000005</v>
      </c>
      <c r="G31" s="263">
        <v>0.69099999999999995</v>
      </c>
      <c r="H31" s="263">
        <v>0.70199999999999996</v>
      </c>
      <c r="I31" s="263">
        <v>0.72399999999999998</v>
      </c>
      <c r="J31" s="263">
        <v>0.73199999999999998</v>
      </c>
      <c r="K31" s="263">
        <v>0.73</v>
      </c>
      <c r="L31" s="263">
        <v>0.73099999999999998</v>
      </c>
      <c r="M31" s="257"/>
    </row>
    <row r="33" spans="2:11" x14ac:dyDescent="0.35">
      <c r="B33" s="257"/>
      <c r="C33" s="257"/>
      <c r="D33" s="257"/>
      <c r="E33" s="257"/>
      <c r="F33" s="257"/>
      <c r="G33" s="257"/>
      <c r="H33" s="257"/>
      <c r="I33" s="257"/>
      <c r="J33" s="257"/>
      <c r="K33" s="257"/>
    </row>
    <row r="34" spans="2:11" x14ac:dyDescent="0.35">
      <c r="B34" s="257"/>
      <c r="C34" s="257"/>
      <c r="D34" s="257"/>
      <c r="E34" s="257"/>
      <c r="F34" s="257"/>
      <c r="G34" s="257"/>
      <c r="H34" s="257"/>
      <c r="I34" s="257"/>
      <c r="J34" s="257"/>
      <c r="K34" s="257"/>
    </row>
    <row r="35" spans="2:11" x14ac:dyDescent="0.35">
      <c r="B35" s="257"/>
      <c r="C35" s="257"/>
      <c r="D35" s="257"/>
      <c r="E35" s="257"/>
      <c r="F35" s="257"/>
      <c r="G35" s="257"/>
      <c r="H35" s="257"/>
      <c r="I35" s="257"/>
      <c r="J35" s="257"/>
      <c r="K35" s="257"/>
    </row>
    <row r="36" spans="2:11" x14ac:dyDescent="0.35">
      <c r="B36" s="257"/>
      <c r="C36" s="257"/>
      <c r="D36" s="257"/>
      <c r="E36" s="257"/>
      <c r="F36" s="257"/>
      <c r="G36" s="257"/>
      <c r="H36" s="257"/>
      <c r="I36" s="257"/>
      <c r="J36" s="257"/>
      <c r="K36" s="257"/>
    </row>
    <row r="37" spans="2:11" x14ac:dyDescent="0.35">
      <c r="B37" s="257"/>
      <c r="C37" s="257"/>
      <c r="D37" s="257"/>
      <c r="E37" s="257"/>
      <c r="F37" s="257"/>
      <c r="G37" s="257"/>
      <c r="H37" s="257"/>
      <c r="I37" s="257"/>
      <c r="J37" s="257"/>
      <c r="K37" s="257"/>
    </row>
    <row r="38" spans="2:11" x14ac:dyDescent="0.35">
      <c r="B38" s="257"/>
      <c r="C38" s="257"/>
      <c r="D38" s="257"/>
      <c r="E38" s="257"/>
      <c r="F38" s="257"/>
      <c r="G38" s="257"/>
      <c r="H38" s="257"/>
      <c r="I38" s="257"/>
      <c r="J38" s="257"/>
      <c r="K38" s="257"/>
    </row>
    <row r="39" spans="2:11" x14ac:dyDescent="0.35">
      <c r="B39" s="257"/>
      <c r="C39" s="257"/>
      <c r="D39" s="257"/>
      <c r="E39" s="257"/>
      <c r="F39" s="257"/>
      <c r="G39" s="257"/>
      <c r="H39" s="257"/>
      <c r="I39" s="257"/>
      <c r="J39" s="257"/>
      <c r="K39" s="257"/>
    </row>
  </sheetData>
  <mergeCells count="3">
    <mergeCell ref="A1:F1"/>
    <mergeCell ref="A16:F16"/>
    <mergeCell ref="A17:F1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5"/>
  <sheetViews>
    <sheetView showGridLines="0" zoomScaleNormal="100" workbookViewId="0">
      <selection activeCell="A26" sqref="A26"/>
    </sheetView>
  </sheetViews>
  <sheetFormatPr baseColWidth="10" defaultColWidth="11.42578125" defaultRowHeight="15" x14ac:dyDescent="0.25"/>
  <cols>
    <col min="1" max="1" width="39.7109375" style="16" customWidth="1"/>
    <col min="2" max="4" width="15.7109375" style="16" customWidth="1"/>
    <col min="5" max="5" width="16.42578125" style="16" customWidth="1"/>
    <col min="6" max="6" width="18" style="16" customWidth="1"/>
    <col min="7" max="7" width="16.140625" style="16" customWidth="1"/>
    <col min="8" max="8" width="13.5703125" style="16" customWidth="1"/>
    <col min="9" max="16384" width="11.42578125" style="16"/>
  </cols>
  <sheetData>
    <row r="1" spans="1:10" ht="15" customHeight="1" x14ac:dyDescent="0.25">
      <c r="A1" s="321" t="s">
        <v>264</v>
      </c>
      <c r="B1" s="318"/>
      <c r="C1" s="318"/>
      <c r="D1" s="318"/>
    </row>
    <row r="3" spans="1:10" ht="15" customHeight="1" x14ac:dyDescent="0.25">
      <c r="A3" s="322" t="s">
        <v>23</v>
      </c>
      <c r="B3" s="322" t="s">
        <v>53</v>
      </c>
      <c r="C3" s="322" t="s">
        <v>32</v>
      </c>
      <c r="D3" s="325" t="s">
        <v>239</v>
      </c>
      <c r="E3" s="326"/>
      <c r="F3" s="325" t="s">
        <v>242</v>
      </c>
      <c r="G3" s="326"/>
      <c r="H3" s="322" t="s">
        <v>98</v>
      </c>
      <c r="I3" s="53"/>
      <c r="J3" s="53"/>
    </row>
    <row r="4" spans="1:10" x14ac:dyDescent="0.25">
      <c r="A4" s="322"/>
      <c r="B4" s="322"/>
      <c r="C4" s="322"/>
      <c r="D4" s="327"/>
      <c r="E4" s="328"/>
      <c r="F4" s="327"/>
      <c r="G4" s="328"/>
      <c r="H4" s="322"/>
      <c r="I4" s="53"/>
      <c r="J4" s="53"/>
    </row>
    <row r="5" spans="1:10" x14ac:dyDescent="0.25">
      <c r="A5" s="323"/>
      <c r="B5" s="323"/>
      <c r="C5" s="323"/>
      <c r="D5" s="329"/>
      <c r="E5" s="330"/>
      <c r="F5" s="329"/>
      <c r="G5" s="330"/>
      <c r="H5" s="323"/>
      <c r="I5" s="53"/>
      <c r="J5" s="53"/>
    </row>
    <row r="6" spans="1:10" x14ac:dyDescent="0.25">
      <c r="A6" s="323"/>
      <c r="B6" s="323"/>
      <c r="C6" s="323"/>
      <c r="D6" s="150" t="s">
        <v>240</v>
      </c>
      <c r="E6" s="150" t="s">
        <v>241</v>
      </c>
      <c r="F6" s="150" t="s">
        <v>240</v>
      </c>
      <c r="G6" s="150" t="s">
        <v>241</v>
      </c>
      <c r="H6" s="323"/>
      <c r="I6" s="53"/>
      <c r="J6" s="53"/>
    </row>
    <row r="7" spans="1:10" x14ac:dyDescent="0.25">
      <c r="A7" s="140" t="s">
        <v>18</v>
      </c>
      <c r="B7" s="151">
        <f>91.38/(100)</f>
        <v>0.91379999999999995</v>
      </c>
      <c r="C7" s="152">
        <v>3860.368531412912</v>
      </c>
      <c r="D7" s="152">
        <v>3856.045006184248</v>
      </c>
      <c r="E7" s="152">
        <v>3862.2648374651012</v>
      </c>
      <c r="F7" s="152">
        <v>14465.82430586667</v>
      </c>
      <c r="G7" s="152">
        <v>19757.702211961721</v>
      </c>
      <c r="H7" s="153">
        <f>G7/F7</f>
        <v>1.3658193127611062</v>
      </c>
      <c r="I7" s="53"/>
      <c r="J7" s="53"/>
    </row>
    <row r="8" spans="1:10" x14ac:dyDescent="0.25">
      <c r="A8" s="140" t="s">
        <v>249</v>
      </c>
      <c r="B8" s="151">
        <f>88.1/(100)</f>
        <v>0.88099999999999989</v>
      </c>
      <c r="C8" s="152">
        <v>2563.992833990148</v>
      </c>
      <c r="D8" s="152">
        <v>2437.4631983481531</v>
      </c>
      <c r="E8" s="152">
        <v>2641.356695556</v>
      </c>
      <c r="F8" s="152">
        <v>8600.9253771527256</v>
      </c>
      <c r="G8" s="152">
        <v>10863.79744422367</v>
      </c>
      <c r="H8" s="153">
        <f t="shared" ref="H8:H9" si="0">G8/F8</f>
        <v>1.2630963492698097</v>
      </c>
      <c r="I8" s="53"/>
      <c r="J8" s="53"/>
    </row>
    <row r="9" spans="1:10" x14ac:dyDescent="0.25">
      <c r="A9" s="140" t="s">
        <v>52</v>
      </c>
      <c r="B9" s="151">
        <f>82.52/(100)</f>
        <v>0.82519999999999993</v>
      </c>
      <c r="C9" s="152">
        <v>1918.141425588007</v>
      </c>
      <c r="D9" s="152">
        <v>1923.827085330709</v>
      </c>
      <c r="E9" s="152">
        <v>1911.836812628517</v>
      </c>
      <c r="F9" s="152">
        <v>4353.2965695852736</v>
      </c>
      <c r="G9" s="152">
        <v>5048.9426429850746</v>
      </c>
      <c r="H9" s="153">
        <f t="shared" si="0"/>
        <v>1.159797537861307</v>
      </c>
      <c r="I9" s="53"/>
      <c r="J9" s="53"/>
    </row>
    <row r="10" spans="1:10" x14ac:dyDescent="0.25">
      <c r="A10" s="140" t="s">
        <v>250</v>
      </c>
      <c r="B10" s="151">
        <f>74.99/(100)</f>
        <v>0.7498999999999999</v>
      </c>
      <c r="C10" s="152">
        <v>1357.4677831129241</v>
      </c>
      <c r="D10" s="152">
        <v>1356.377116075364</v>
      </c>
      <c r="E10" s="152">
        <v>1359.12910007854</v>
      </c>
      <c r="F10" s="152">
        <v>2771.7200346434729</v>
      </c>
      <c r="G10" s="152">
        <v>3212.5124083310652</v>
      </c>
      <c r="H10" s="153">
        <f t="shared" ref="H10:H14" si="1">G10/F10</f>
        <v>1.1590320696817027</v>
      </c>
      <c r="I10" s="53"/>
      <c r="J10" s="53"/>
    </row>
    <row r="11" spans="1:10" x14ac:dyDescent="0.25">
      <c r="A11" s="140" t="s">
        <v>236</v>
      </c>
      <c r="B11" s="151">
        <f>78.65/(100)</f>
        <v>0.78650000000000009</v>
      </c>
      <c r="C11" s="152">
        <v>1338.870897349992</v>
      </c>
      <c r="D11" s="152">
        <v>1335.511330299466</v>
      </c>
      <c r="E11" s="152">
        <v>1342.089578722236</v>
      </c>
      <c r="F11" s="152">
        <v>3497.7183810242609</v>
      </c>
      <c r="G11" s="152">
        <v>3947.3006832119431</v>
      </c>
      <c r="H11" s="153">
        <f>G11/F11</f>
        <v>1.128535877738684</v>
      </c>
      <c r="I11" s="53"/>
      <c r="J11" s="53"/>
    </row>
    <row r="12" spans="1:10" x14ac:dyDescent="0.25">
      <c r="A12" s="140" t="s">
        <v>237</v>
      </c>
      <c r="B12" s="151">
        <f>68.69/(100)</f>
        <v>0.68689999999999996</v>
      </c>
      <c r="C12" s="152">
        <v>1225.0956825959299</v>
      </c>
      <c r="D12" s="152">
        <v>1231.933894393869</v>
      </c>
      <c r="E12" s="152">
        <v>1221.565998115429</v>
      </c>
      <c r="F12" s="152">
        <v>2444.6855527007119</v>
      </c>
      <c r="G12" s="152">
        <v>2764.5871151177921</v>
      </c>
      <c r="H12" s="153">
        <f t="shared" si="1"/>
        <v>1.1308559139901146</v>
      </c>
      <c r="I12" s="53"/>
      <c r="J12" s="53"/>
    </row>
    <row r="13" spans="1:10" x14ac:dyDescent="0.25">
      <c r="A13" s="140" t="s">
        <v>251</v>
      </c>
      <c r="B13" s="151">
        <f>39.16/(100)</f>
        <v>0.39159999999999995</v>
      </c>
      <c r="C13" s="152">
        <v>1184.4349617055391</v>
      </c>
      <c r="D13" s="152">
        <v>1179.392472589996</v>
      </c>
      <c r="E13" s="152">
        <v>1193.012661095006</v>
      </c>
      <c r="F13" s="152">
        <v>1890.9541654128841</v>
      </c>
      <c r="G13" s="152">
        <v>2087.3700178170138</v>
      </c>
      <c r="H13" s="153">
        <f t="shared" si="1"/>
        <v>1.1038712920687017</v>
      </c>
      <c r="I13" s="53"/>
      <c r="J13" s="53"/>
    </row>
    <row r="14" spans="1:10" x14ac:dyDescent="0.25">
      <c r="A14" s="140" t="s">
        <v>247</v>
      </c>
      <c r="B14" s="151">
        <f>54.15/(100)</f>
        <v>0.54149999999999998</v>
      </c>
      <c r="C14" s="152">
        <v>1180.7906084304229</v>
      </c>
      <c r="D14" s="152">
        <v>1176.594859906797</v>
      </c>
      <c r="E14" s="152">
        <v>1184.500083135591</v>
      </c>
      <c r="F14" s="152">
        <v>2851.5554253258838</v>
      </c>
      <c r="G14" s="152">
        <v>3207.2943807499119</v>
      </c>
      <c r="H14" s="153">
        <f t="shared" si="1"/>
        <v>1.1247526007261013</v>
      </c>
      <c r="I14" s="53"/>
      <c r="J14" s="53"/>
    </row>
    <row r="15" spans="1:10" x14ac:dyDescent="0.25">
      <c r="A15" s="141" t="s">
        <v>0</v>
      </c>
      <c r="B15" s="154">
        <f>73.07/(100)</f>
        <v>0.73069999999999991</v>
      </c>
      <c r="C15" s="155">
        <v>1481.477700469055</v>
      </c>
      <c r="D15" s="155">
        <v>1451.1058616673311</v>
      </c>
      <c r="E15" s="155">
        <v>1516.247349420406</v>
      </c>
      <c r="F15" s="155">
        <v>3189.347022381105</v>
      </c>
      <c r="G15" s="155">
        <v>3943.7679913178708</v>
      </c>
      <c r="H15" s="156">
        <f>G15/F15</f>
        <v>1.2365440209681322</v>
      </c>
      <c r="I15" s="157"/>
      <c r="J15" s="53"/>
    </row>
    <row r="16" spans="1:10" s="17" customFormat="1" x14ac:dyDescent="0.25">
      <c r="A16" s="142" t="s">
        <v>208</v>
      </c>
      <c r="B16" s="158">
        <v>0.73</v>
      </c>
      <c r="C16" s="159">
        <v>1483</v>
      </c>
      <c r="D16" s="159">
        <v>1451.0119999999999</v>
      </c>
      <c r="E16" s="159">
        <v>1519.6379999999999</v>
      </c>
      <c r="F16" s="159">
        <v>3177.1051267565499</v>
      </c>
      <c r="G16" s="159">
        <v>3917.5314751762739</v>
      </c>
      <c r="H16" s="160">
        <f>G16/F16</f>
        <v>1.2330506290723884</v>
      </c>
      <c r="I16" s="149"/>
      <c r="J16" s="149"/>
    </row>
    <row r="17" spans="1:10" x14ac:dyDescent="0.25">
      <c r="A17" s="148" t="s">
        <v>204</v>
      </c>
      <c r="B17" s="148"/>
      <c r="C17" s="148"/>
      <c r="D17" s="53"/>
      <c r="E17" s="53"/>
      <c r="F17" s="53"/>
      <c r="G17" s="53"/>
      <c r="H17" s="53"/>
      <c r="I17" s="53"/>
      <c r="J17" s="53"/>
    </row>
    <row r="18" spans="1:10" ht="15" customHeight="1" x14ac:dyDescent="0.25">
      <c r="A18" s="324" t="s">
        <v>252</v>
      </c>
      <c r="B18" s="324"/>
      <c r="C18" s="324"/>
      <c r="D18" s="324"/>
      <c r="E18" s="53"/>
      <c r="F18" s="161"/>
      <c r="G18" s="161"/>
      <c r="H18" s="53"/>
      <c r="I18" s="53"/>
      <c r="J18" s="53"/>
    </row>
    <row r="19" spans="1:10" x14ac:dyDescent="0.25">
      <c r="A19" s="320" t="s">
        <v>189</v>
      </c>
      <c r="B19" s="320"/>
      <c r="C19" s="320"/>
      <c r="D19" s="53"/>
      <c r="E19" s="53"/>
      <c r="F19" s="53"/>
      <c r="G19" s="53"/>
      <c r="H19" s="53"/>
      <c r="I19" s="53"/>
      <c r="J19" s="53"/>
    </row>
    <row r="20" spans="1:10" ht="40.5" customHeight="1" x14ac:dyDescent="0.25">
      <c r="A20" s="319" t="s">
        <v>253</v>
      </c>
      <c r="B20" s="319"/>
      <c r="C20" s="319"/>
      <c r="D20" s="319"/>
      <c r="E20" s="319"/>
      <c r="F20" s="319"/>
      <c r="G20" s="319"/>
      <c r="H20" s="319"/>
      <c r="I20" s="53"/>
      <c r="J20" s="53"/>
    </row>
    <row r="21" spans="1:10" ht="18.75" customHeight="1" x14ac:dyDescent="0.25">
      <c r="A21" s="320" t="s">
        <v>104</v>
      </c>
      <c r="B21" s="320"/>
      <c r="C21" s="320"/>
      <c r="D21" s="320"/>
      <c r="E21" s="320"/>
      <c r="F21" s="320"/>
      <c r="G21" s="40"/>
      <c r="H21" s="40"/>
    </row>
    <row r="22" spans="1:10" ht="15" customHeight="1" x14ac:dyDescent="0.25">
      <c r="A22" s="317" t="s">
        <v>225</v>
      </c>
      <c r="B22" s="318"/>
      <c r="C22" s="318"/>
      <c r="D22" s="318"/>
      <c r="E22" s="318"/>
      <c r="F22" s="318"/>
      <c r="G22" s="94"/>
      <c r="H22" s="40"/>
    </row>
    <row r="23" spans="1:10" x14ac:dyDescent="0.25">
      <c r="A23" s="3" t="s">
        <v>97</v>
      </c>
      <c r="F23" s="95"/>
      <c r="G23" s="94"/>
    </row>
    <row r="24" spans="1:10" x14ac:dyDescent="0.25">
      <c r="F24" s="95"/>
      <c r="G24" s="94"/>
    </row>
    <row r="25" spans="1:10" x14ac:dyDescent="0.25">
      <c r="A25" s="93" t="s">
        <v>277</v>
      </c>
      <c r="F25" s="40"/>
      <c r="G25" s="40"/>
    </row>
  </sheetData>
  <mergeCells count="12">
    <mergeCell ref="A22:F22"/>
    <mergeCell ref="A20:H20"/>
    <mergeCell ref="A21:F21"/>
    <mergeCell ref="A19:C19"/>
    <mergeCell ref="A1:D1"/>
    <mergeCell ref="H3:H6"/>
    <mergeCell ref="C3:C6"/>
    <mergeCell ref="A18:D18"/>
    <mergeCell ref="A3:A6"/>
    <mergeCell ref="B3:B6"/>
    <mergeCell ref="D3:E5"/>
    <mergeCell ref="F3: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3"/>
  <sheetViews>
    <sheetView showGridLines="0" zoomScaleNormal="100" workbookViewId="0">
      <selection activeCell="A26" sqref="A26"/>
    </sheetView>
  </sheetViews>
  <sheetFormatPr baseColWidth="10" defaultColWidth="11.42578125" defaultRowHeight="15" x14ac:dyDescent="0.25"/>
  <cols>
    <col min="1" max="1" width="51.42578125" style="193" customWidth="1"/>
    <col min="2" max="9" width="13.7109375" style="193" customWidth="1"/>
    <col min="10" max="16384" width="11.42578125" style="193"/>
  </cols>
  <sheetData>
    <row r="1" spans="1:14" x14ac:dyDescent="0.25">
      <c r="A1" s="338" t="s">
        <v>210</v>
      </c>
      <c r="B1" s="339"/>
      <c r="C1" s="339"/>
      <c r="D1" s="339"/>
      <c r="E1" s="339"/>
      <c r="F1" s="339"/>
      <c r="G1" s="339"/>
      <c r="H1" s="339"/>
      <c r="I1" s="339"/>
    </row>
    <row r="2" spans="1:14" x14ac:dyDescent="0.25">
      <c r="A2" s="198"/>
      <c r="B2" s="199"/>
      <c r="C2" s="199"/>
      <c r="D2" s="199"/>
      <c r="E2" s="199"/>
      <c r="F2" s="199"/>
      <c r="G2" s="199"/>
      <c r="H2" s="199"/>
    </row>
    <row r="3" spans="1:14" x14ac:dyDescent="0.25">
      <c r="A3" s="340" t="s">
        <v>60</v>
      </c>
      <c r="B3" s="342" t="s">
        <v>4</v>
      </c>
      <c r="C3" s="343"/>
      <c r="D3" s="336" t="s">
        <v>164</v>
      </c>
      <c r="E3" s="342" t="s">
        <v>3</v>
      </c>
      <c r="F3" s="343"/>
      <c r="G3" s="336" t="s">
        <v>164</v>
      </c>
      <c r="H3" s="342" t="s">
        <v>0</v>
      </c>
      <c r="I3" s="343"/>
      <c r="J3" s="336" t="s">
        <v>164</v>
      </c>
    </row>
    <row r="4" spans="1:14" x14ac:dyDescent="0.25">
      <c r="A4" s="341"/>
      <c r="B4" s="202" t="s">
        <v>168</v>
      </c>
      <c r="C4" s="202" t="s">
        <v>209</v>
      </c>
      <c r="D4" s="337"/>
      <c r="E4" s="202" t="s">
        <v>168</v>
      </c>
      <c r="F4" s="202" t="s">
        <v>209</v>
      </c>
      <c r="G4" s="337"/>
      <c r="H4" s="202" t="s">
        <v>168</v>
      </c>
      <c r="I4" s="202" t="s">
        <v>209</v>
      </c>
      <c r="J4" s="337"/>
    </row>
    <row r="5" spans="1:14" x14ac:dyDescent="0.25">
      <c r="A5" s="203" t="s">
        <v>54</v>
      </c>
      <c r="B5" s="204">
        <v>269923</v>
      </c>
      <c r="C5" s="204">
        <v>269436</v>
      </c>
      <c r="D5" s="205">
        <f>(C5-B5)/B5</f>
        <v>-1.8042182400165973E-3</v>
      </c>
      <c r="E5" s="206">
        <v>184411</v>
      </c>
      <c r="F5" s="206">
        <v>184350</v>
      </c>
      <c r="G5" s="205">
        <f>(F5-E5)/E5</f>
        <v>-3.3078287086995894E-4</v>
      </c>
      <c r="H5" s="206">
        <v>454334</v>
      </c>
      <c r="I5" s="206">
        <v>453788</v>
      </c>
      <c r="J5" s="205">
        <f>(I5-H5)/H5</f>
        <v>-1.2017590583139276E-3</v>
      </c>
    </row>
    <row r="6" spans="1:14" x14ac:dyDescent="0.25">
      <c r="A6" s="102" t="s">
        <v>185</v>
      </c>
      <c r="B6" s="204">
        <v>267112</v>
      </c>
      <c r="C6" s="204">
        <v>266682</v>
      </c>
      <c r="D6" s="207">
        <f t="shared" ref="D6:D10" si="0">(C6-B6)/B6</f>
        <v>-1.609811614603612E-3</v>
      </c>
      <c r="E6" s="206">
        <v>181944</v>
      </c>
      <c r="F6" s="206">
        <v>181915</v>
      </c>
      <c r="G6" s="207">
        <f t="shared" ref="G6:G10" si="1">(F6-E6)/E6</f>
        <v>-1.593897023259904E-4</v>
      </c>
      <c r="H6" s="206">
        <v>449056</v>
      </c>
      <c r="I6" s="206">
        <v>448598</v>
      </c>
      <c r="J6" s="207">
        <f t="shared" ref="J6:J10" si="2">(I6-H6)/H6</f>
        <v>-1.0199173377039834E-3</v>
      </c>
    </row>
    <row r="7" spans="1:14" x14ac:dyDescent="0.25">
      <c r="A7" s="102" t="s">
        <v>186</v>
      </c>
      <c r="B7" s="208">
        <f>B6/B5</f>
        <v>0.98958591894725534</v>
      </c>
      <c r="C7" s="208">
        <f>C6/C5</f>
        <v>0.98977864873290877</v>
      </c>
      <c r="D7" s="209">
        <f>(C7-B7)*100</f>
        <v>1.9272978565343379E-2</v>
      </c>
      <c r="E7" s="208">
        <f>E6/E5</f>
        <v>0.98662227307481654</v>
      </c>
      <c r="F7" s="208">
        <f>F6/F5</f>
        <v>0.986791429346352</v>
      </c>
      <c r="G7" s="209">
        <f>(F7-E7)*100</f>
        <v>1.6915627153546442E-2</v>
      </c>
      <c r="H7" s="208">
        <f>H6/H5</f>
        <v>0.98838299576963207</v>
      </c>
      <c r="I7" s="208">
        <f>I6/I5</f>
        <v>0.98856294128535793</v>
      </c>
      <c r="J7" s="210">
        <f>(I7-H7)*100</f>
        <v>1.7994551572586559E-2</v>
      </c>
      <c r="K7" s="211"/>
      <c r="L7" s="211"/>
      <c r="M7" s="211"/>
      <c r="N7" s="211"/>
    </row>
    <row r="8" spans="1:14" x14ac:dyDescent="0.25">
      <c r="A8" s="102" t="s">
        <v>56</v>
      </c>
      <c r="B8" s="204">
        <v>190473</v>
      </c>
      <c r="C8" s="204">
        <v>190777</v>
      </c>
      <c r="D8" s="207">
        <f t="shared" si="0"/>
        <v>1.5960267334477853E-3</v>
      </c>
      <c r="E8" s="206">
        <v>140974</v>
      </c>
      <c r="F8" s="206">
        <v>140818</v>
      </c>
      <c r="G8" s="207">
        <f t="shared" si="1"/>
        <v>-1.1065870302325251E-3</v>
      </c>
      <c r="H8" s="206">
        <v>331447</v>
      </c>
      <c r="I8" s="206">
        <v>331595</v>
      </c>
      <c r="J8" s="207">
        <f t="shared" si="2"/>
        <v>4.4652689570278206E-4</v>
      </c>
    </row>
    <row r="9" spans="1:14" x14ac:dyDescent="0.25">
      <c r="A9" s="212" t="s">
        <v>89</v>
      </c>
      <c r="B9" s="213">
        <v>179151</v>
      </c>
      <c r="C9" s="213">
        <v>178682</v>
      </c>
      <c r="D9" s="207">
        <f>(C9-B9)/B9</f>
        <v>-2.6179033329426014E-3</v>
      </c>
      <c r="E9" s="214">
        <v>137511</v>
      </c>
      <c r="F9" s="214">
        <v>136899</v>
      </c>
      <c r="G9" s="207">
        <f t="shared" si="1"/>
        <v>-4.4505530466653577E-3</v>
      </c>
      <c r="H9" s="214">
        <v>316662</v>
      </c>
      <c r="I9" s="214">
        <v>315581</v>
      </c>
      <c r="J9" s="207">
        <f t="shared" si="2"/>
        <v>-3.4137345181928995E-3</v>
      </c>
    </row>
    <row r="10" spans="1:14" x14ac:dyDescent="0.25">
      <c r="A10" s="212" t="s">
        <v>88</v>
      </c>
      <c r="B10" s="213">
        <v>11322</v>
      </c>
      <c r="C10" s="213">
        <v>12095</v>
      </c>
      <c r="D10" s="207">
        <f t="shared" si="0"/>
        <v>6.8274156509450623E-2</v>
      </c>
      <c r="E10" s="214">
        <v>3463</v>
      </c>
      <c r="F10" s="214">
        <v>3919</v>
      </c>
      <c r="G10" s="207">
        <f t="shared" si="1"/>
        <v>0.13167773606699393</v>
      </c>
      <c r="H10" s="214">
        <v>14785</v>
      </c>
      <c r="I10" s="214">
        <v>16014</v>
      </c>
      <c r="J10" s="207">
        <f t="shared" si="2"/>
        <v>8.3124788637132227E-2</v>
      </c>
    </row>
    <row r="11" spans="1:14" x14ac:dyDescent="0.25">
      <c r="A11" s="215" t="s">
        <v>84</v>
      </c>
      <c r="B11" s="208">
        <f>B8/B5</f>
        <v>0.70565679842029028</v>
      </c>
      <c r="C11" s="208">
        <f>C8/C5</f>
        <v>0.70806054127881946</v>
      </c>
      <c r="D11" s="209">
        <f>(C11-B11)*100</f>
        <v>0.24037428585291787</v>
      </c>
      <c r="E11" s="208">
        <f>E8/E5</f>
        <v>0.76445548259051788</v>
      </c>
      <c r="F11" s="208">
        <f>F8/F5</f>
        <v>0.76386221860591264</v>
      </c>
      <c r="G11" s="209">
        <f>(F11-E11)*100</f>
        <v>-5.9326398460524121E-2</v>
      </c>
      <c r="H11" s="208">
        <f>H8/H5</f>
        <v>0.72952277399446219</v>
      </c>
      <c r="I11" s="208">
        <f>I8/I5</f>
        <v>0.73072668294445864</v>
      </c>
      <c r="J11" s="210">
        <f>(I11-H11)*100</f>
        <v>0.12039089499964462</v>
      </c>
    </row>
    <row r="12" spans="1:14" x14ac:dyDescent="0.25">
      <c r="A12" s="216" t="s">
        <v>163</v>
      </c>
      <c r="B12" s="208">
        <f>B8/B6</f>
        <v>0.71308290155440412</v>
      </c>
      <c r="C12" s="208">
        <f>C8/C6</f>
        <v>0.7153726160745757</v>
      </c>
      <c r="D12" s="209">
        <f>(C12-B12)*100</f>
        <v>0.22897145201715707</v>
      </c>
      <c r="E12" s="208">
        <f>E8/E6</f>
        <v>0.77482082398979901</v>
      </c>
      <c r="F12" s="208">
        <f>F8/F6</f>
        <v>0.77408679877964981</v>
      </c>
      <c r="G12" s="209">
        <f>(F12-E12)*100</f>
        <v>-7.3402521014920286E-2</v>
      </c>
      <c r="H12" s="208">
        <f>H8/H6</f>
        <v>0.73809725290386941</v>
      </c>
      <c r="I12" s="208">
        <f>I8/I6</f>
        <v>0.73918073642771476</v>
      </c>
      <c r="J12" s="217">
        <f>(I12-H12)*100</f>
        <v>0.10834835238453522</v>
      </c>
    </row>
    <row r="13" spans="1:14" x14ac:dyDescent="0.25">
      <c r="A13" s="218" t="s">
        <v>55</v>
      </c>
      <c r="B13" s="219">
        <v>4715735.1359999999</v>
      </c>
      <c r="C13" s="220">
        <v>4702316.2050000001</v>
      </c>
      <c r="D13" s="205">
        <f>(C13-B13)/B13</f>
        <v>-2.8455650313266166E-3</v>
      </c>
      <c r="E13" s="221">
        <v>3267430.0660000001</v>
      </c>
      <c r="F13" s="220">
        <v>3261337.5869999998</v>
      </c>
      <c r="G13" s="205">
        <f>(F13-E13)/E13</f>
        <v>-1.8646088445463558E-3</v>
      </c>
      <c r="H13" s="221">
        <v>7983165.2019999996</v>
      </c>
      <c r="I13" s="219">
        <v>7963667.7920000004</v>
      </c>
      <c r="J13" s="205">
        <f>(I13-H13)/H13</f>
        <v>-2.4423157365094472E-3</v>
      </c>
    </row>
    <row r="14" spans="1:14" x14ac:dyDescent="0.25">
      <c r="A14" s="218" t="s">
        <v>57</v>
      </c>
      <c r="B14" s="206">
        <v>416954.95</v>
      </c>
      <c r="C14" s="222">
        <v>419303.7</v>
      </c>
      <c r="D14" s="207">
        <f t="shared" ref="D14:D21" si="3">(C14-B14)/B14</f>
        <v>5.6331025689945642E-3</v>
      </c>
      <c r="E14" s="204">
        <v>363475.6</v>
      </c>
      <c r="F14" s="222">
        <v>366268.42</v>
      </c>
      <c r="G14" s="207">
        <f t="shared" ref="G14:G19" si="4">(F14-E14)/E14</f>
        <v>7.6836519425238095E-3</v>
      </c>
      <c r="H14" s="204">
        <v>780430.55</v>
      </c>
      <c r="I14" s="206">
        <v>785572.12</v>
      </c>
      <c r="J14" s="207">
        <f t="shared" ref="J14:J16" si="5">(I14-H14)/H14</f>
        <v>6.5881198525608057E-3</v>
      </c>
    </row>
    <row r="15" spans="1:14" x14ac:dyDescent="0.25">
      <c r="A15" s="223" t="s">
        <v>91</v>
      </c>
      <c r="B15" s="214">
        <v>406658.99</v>
      </c>
      <c r="C15" s="224">
        <v>408013.07</v>
      </c>
      <c r="D15" s="207">
        <f t="shared" si="3"/>
        <v>3.3297677742228603E-3</v>
      </c>
      <c r="E15" s="213">
        <v>359965.02</v>
      </c>
      <c r="F15" s="224">
        <v>362360.9</v>
      </c>
      <c r="G15" s="207">
        <f t="shared" si="4"/>
        <v>6.6558689508219564E-3</v>
      </c>
      <c r="H15" s="213">
        <v>766624.01</v>
      </c>
      <c r="I15" s="214">
        <v>770373.97</v>
      </c>
      <c r="J15" s="207">
        <f t="shared" si="5"/>
        <v>4.8915243340734429E-3</v>
      </c>
    </row>
    <row r="16" spans="1:14" x14ac:dyDescent="0.25">
      <c r="A16" s="225" t="s">
        <v>90</v>
      </c>
      <c r="B16" s="226">
        <v>10295.959999999999</v>
      </c>
      <c r="C16" s="227">
        <v>11290.63</v>
      </c>
      <c r="D16" s="228">
        <f>(C16-B16)/B16</f>
        <v>9.6607795679081912E-2</v>
      </c>
      <c r="E16" s="229">
        <v>3510.58</v>
      </c>
      <c r="F16" s="227">
        <v>3907.52</v>
      </c>
      <c r="G16" s="228">
        <f t="shared" si="4"/>
        <v>0.11306963521697271</v>
      </c>
      <c r="H16" s="229">
        <v>13806.54</v>
      </c>
      <c r="I16" s="226">
        <v>15198.15</v>
      </c>
      <c r="J16" s="228">
        <f t="shared" si="5"/>
        <v>0.10079353697595478</v>
      </c>
    </row>
    <row r="17" spans="1:10" x14ac:dyDescent="0.25">
      <c r="A17" s="218" t="s">
        <v>58</v>
      </c>
      <c r="B17" s="230">
        <f>B14/B5</f>
        <v>1.5447181233166496</v>
      </c>
      <c r="C17" s="230">
        <f>C14/C5</f>
        <v>1.5562274529016167</v>
      </c>
      <c r="D17" s="205">
        <f t="shared" si="3"/>
        <v>7.4507636126230686E-3</v>
      </c>
      <c r="E17" s="230">
        <f>E14/E5</f>
        <v>1.9710082370357516</v>
      </c>
      <c r="F17" s="230">
        <f>F14/F5</f>
        <v>1.9868099810143747</v>
      </c>
      <c r="G17" s="205">
        <f t="shared" si="4"/>
        <v>8.0170867283577384E-3</v>
      </c>
      <c r="H17" s="230">
        <f>H14/H5</f>
        <v>1.7177463055813567</v>
      </c>
      <c r="I17" s="230">
        <f>I14/I5</f>
        <v>1.7311434414308002</v>
      </c>
      <c r="J17" s="205">
        <f t="shared" ref="J17:J21" si="6">(I17-H17)/H17</f>
        <v>7.799251732291998E-3</v>
      </c>
    </row>
    <row r="18" spans="1:10" x14ac:dyDescent="0.25">
      <c r="A18" s="218" t="s">
        <v>59</v>
      </c>
      <c r="B18" s="231">
        <f>B14/B6</f>
        <v>1.5609742355266705</v>
      </c>
      <c r="C18" s="231">
        <f>C14/C6</f>
        <v>1.5722984678380993</v>
      </c>
      <c r="D18" s="207">
        <f t="shared" si="3"/>
        <v>7.2545927112039055E-3</v>
      </c>
      <c r="E18" s="231">
        <f>E14/E6</f>
        <v>1.9977333685089917</v>
      </c>
      <c r="F18" s="231">
        <f>F14/F6</f>
        <v>2.0134041722782618</v>
      </c>
      <c r="G18" s="207">
        <f>(F18-E18)/E18</f>
        <v>7.8442919442077534E-3</v>
      </c>
      <c r="H18" s="231">
        <f>H14/H6</f>
        <v>1.7379359144516497</v>
      </c>
      <c r="I18" s="231">
        <f>I14/I6</f>
        <v>1.7511716949250777</v>
      </c>
      <c r="J18" s="207">
        <f t="shared" si="6"/>
        <v>7.615804681500078E-3</v>
      </c>
    </row>
    <row r="19" spans="1:10" ht="16.5" customHeight="1" x14ac:dyDescent="0.25">
      <c r="A19" s="218" t="s">
        <v>71</v>
      </c>
      <c r="B19" s="231">
        <f t="shared" ref="B19:C21" si="7">B14/B8</f>
        <v>2.1890501540900811</v>
      </c>
      <c r="C19" s="231">
        <f t="shared" si="7"/>
        <v>2.1978734333803343</v>
      </c>
      <c r="D19" s="207">
        <f t="shared" si="3"/>
        <v>4.0306428218501601E-3</v>
      </c>
      <c r="E19" s="231">
        <f t="shared" ref="E19:F21" si="8">E14/E8</f>
        <v>2.5783165690127254</v>
      </c>
      <c r="F19" s="231">
        <f t="shared" si="8"/>
        <v>2.6010056952946354</v>
      </c>
      <c r="G19" s="207">
        <f t="shared" si="4"/>
        <v>8.7999769130747175E-3</v>
      </c>
      <c r="H19" s="231">
        <f t="shared" ref="H19:I21" si="9">H14/H8</f>
        <v>2.3546164243453704</v>
      </c>
      <c r="I19" s="231">
        <f t="shared" si="9"/>
        <v>2.3690710656071414</v>
      </c>
      <c r="J19" s="207">
        <f t="shared" si="6"/>
        <v>6.1388517944232284E-3</v>
      </c>
    </row>
    <row r="20" spans="1:10" x14ac:dyDescent="0.25">
      <c r="A20" s="218" t="s">
        <v>92</v>
      </c>
      <c r="B20" s="231">
        <f t="shared" si="7"/>
        <v>2.2699230816462088</v>
      </c>
      <c r="C20" s="231">
        <f t="shared" si="7"/>
        <v>2.2834592740175284</v>
      </c>
      <c r="D20" s="207">
        <f t="shared" si="3"/>
        <v>5.9632824040463635E-3</v>
      </c>
      <c r="E20" s="231">
        <f t="shared" si="8"/>
        <v>2.6177180007417591</v>
      </c>
      <c r="F20" s="231">
        <f t="shared" si="8"/>
        <v>2.6469214530420238</v>
      </c>
      <c r="G20" s="207">
        <f>(F20-E20)/E20</f>
        <v>1.115607269079005E-2</v>
      </c>
      <c r="H20" s="231">
        <f t="shared" si="9"/>
        <v>2.4209536035267889</v>
      </c>
      <c r="I20" s="231">
        <f t="shared" si="9"/>
        <v>2.4411291237431909</v>
      </c>
      <c r="J20" s="207">
        <f t="shared" si="6"/>
        <v>8.3337079186527087E-3</v>
      </c>
    </row>
    <row r="21" spans="1:10" ht="16.5" customHeight="1" x14ac:dyDescent="0.25">
      <c r="A21" s="232" t="s">
        <v>93</v>
      </c>
      <c r="B21" s="233">
        <f t="shared" si="7"/>
        <v>0.90937643525878809</v>
      </c>
      <c r="C21" s="233">
        <f t="shared" si="7"/>
        <v>0.9334956593633732</v>
      </c>
      <c r="D21" s="228">
        <f t="shared" si="3"/>
        <v>2.652281626114638E-2</v>
      </c>
      <c r="E21" s="233">
        <f t="shared" si="8"/>
        <v>1.0137395321975167</v>
      </c>
      <c r="F21" s="233">
        <f t="shared" si="8"/>
        <v>0.99707068129624898</v>
      </c>
      <c r="G21" s="228">
        <f>(F21-E21)/E21</f>
        <v>-1.6442932698041347E-2</v>
      </c>
      <c r="H21" s="233">
        <f t="shared" si="9"/>
        <v>0.93382076428812988</v>
      </c>
      <c r="I21" s="233">
        <f t="shared" si="9"/>
        <v>0.94905395279130755</v>
      </c>
      <c r="J21" s="228">
        <f t="shared" si="6"/>
        <v>1.6312754102003973E-2</v>
      </c>
    </row>
    <row r="22" spans="1:10" x14ac:dyDescent="0.25">
      <c r="A22" s="234"/>
      <c r="B22" s="235"/>
      <c r="C22" s="235"/>
      <c r="D22" s="235"/>
      <c r="E22" s="235"/>
      <c r="F22" s="235"/>
      <c r="G22" s="235"/>
      <c r="H22" s="199"/>
    </row>
    <row r="23" spans="1:10" ht="33.75" customHeight="1" x14ac:dyDescent="0.25">
      <c r="A23" s="333" t="s">
        <v>261</v>
      </c>
      <c r="B23" s="334"/>
      <c r="C23" s="334"/>
      <c r="D23" s="334"/>
      <c r="E23" s="334"/>
      <c r="F23" s="334"/>
      <c r="G23" s="334"/>
      <c r="H23" s="334"/>
      <c r="I23" s="335"/>
      <c r="J23" s="335"/>
    </row>
    <row r="24" spans="1:10" ht="15" customHeight="1" x14ac:dyDescent="0.25">
      <c r="A24" s="331" t="s">
        <v>262</v>
      </c>
      <c r="B24" s="332"/>
      <c r="C24" s="332"/>
      <c r="D24" s="332"/>
      <c r="E24" s="332"/>
      <c r="F24" s="332"/>
      <c r="G24" s="236"/>
      <c r="H24" s="236"/>
      <c r="I24" s="236"/>
    </row>
    <row r="25" spans="1:10" x14ac:dyDescent="0.25">
      <c r="A25" s="52" t="s">
        <v>167</v>
      </c>
      <c r="C25" s="237"/>
    </row>
    <row r="26" spans="1:10" x14ac:dyDescent="0.25">
      <c r="A26" s="93" t="s">
        <v>277</v>
      </c>
      <c r="B26" s="238"/>
      <c r="C26" s="237"/>
      <c r="D26" s="238"/>
      <c r="E26" s="238"/>
      <c r="F26" s="238"/>
      <c r="G26" s="238"/>
      <c r="H26" s="238"/>
      <c r="I26" s="238"/>
      <c r="J26" s="238"/>
    </row>
    <row r="27" spans="1:10" x14ac:dyDescent="0.25">
      <c r="B27" s="239"/>
      <c r="C27" s="237"/>
      <c r="D27" s="239"/>
      <c r="E27" s="239"/>
      <c r="F27" s="239"/>
      <c r="G27" s="239"/>
      <c r="H27" s="239"/>
      <c r="I27" s="239"/>
      <c r="J27" s="239"/>
    </row>
    <row r="28" spans="1:10" x14ac:dyDescent="0.25">
      <c r="B28" s="239"/>
      <c r="C28" s="237"/>
      <c r="D28" s="239"/>
      <c r="E28" s="239"/>
      <c r="F28" s="239"/>
      <c r="G28" s="239"/>
      <c r="H28" s="239"/>
      <c r="I28" s="239"/>
      <c r="J28" s="239"/>
    </row>
    <row r="29" spans="1:10" x14ac:dyDescent="0.25">
      <c r="B29" s="239"/>
      <c r="C29" s="237"/>
      <c r="D29" s="239"/>
      <c r="E29" s="239"/>
      <c r="F29" s="239"/>
      <c r="G29" s="239"/>
      <c r="H29" s="239"/>
      <c r="I29" s="239"/>
      <c r="J29" s="239"/>
    </row>
    <row r="30" spans="1:10" x14ac:dyDescent="0.25">
      <c r="B30" s="239"/>
      <c r="C30" s="237"/>
      <c r="D30" s="239"/>
      <c r="E30" s="239"/>
      <c r="F30" s="239"/>
      <c r="G30" s="239"/>
      <c r="H30" s="239"/>
      <c r="I30" s="239"/>
      <c r="J30" s="239"/>
    </row>
    <row r="31" spans="1:10" x14ac:dyDescent="0.25">
      <c r="B31" s="239"/>
      <c r="C31" s="239"/>
      <c r="D31" s="239"/>
      <c r="E31" s="239"/>
      <c r="F31" s="239"/>
      <c r="G31" s="239"/>
      <c r="H31" s="239"/>
      <c r="I31" s="239"/>
      <c r="J31" s="239"/>
    </row>
    <row r="32" spans="1:10" x14ac:dyDescent="0.25">
      <c r="B32" s="239"/>
      <c r="C32" s="239"/>
      <c r="D32" s="239"/>
      <c r="E32" s="239"/>
      <c r="F32" s="239"/>
      <c r="G32" s="239"/>
      <c r="H32" s="239"/>
      <c r="I32" s="239"/>
      <c r="J32" s="239"/>
    </row>
    <row r="33" spans="2:10" x14ac:dyDescent="0.25">
      <c r="B33" s="239"/>
      <c r="C33" s="239"/>
      <c r="D33" s="239"/>
      <c r="E33" s="239"/>
      <c r="F33" s="239"/>
      <c r="G33" s="239"/>
      <c r="H33" s="239"/>
      <c r="I33" s="239"/>
      <c r="J33" s="239"/>
    </row>
  </sheetData>
  <mergeCells count="10">
    <mergeCell ref="A24:F24"/>
    <mergeCell ref="A23:J23"/>
    <mergeCell ref="J3:J4"/>
    <mergeCell ref="A1:I1"/>
    <mergeCell ref="A3:A4"/>
    <mergeCell ref="B3:C3"/>
    <mergeCell ref="D3:D4"/>
    <mergeCell ref="E3:F3"/>
    <mergeCell ref="G3:G4"/>
    <mergeCell ref="H3:I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8"/>
  <sheetViews>
    <sheetView showGridLines="0" zoomScaleNormal="100" workbookViewId="0">
      <selection activeCell="A43" sqref="A43"/>
    </sheetView>
  </sheetViews>
  <sheetFormatPr baseColWidth="10" defaultColWidth="11.42578125" defaultRowHeight="15" x14ac:dyDescent="0.25"/>
  <cols>
    <col min="1" max="1" width="29.7109375" style="43" customWidth="1"/>
    <col min="2" max="2" width="63.140625" style="16" customWidth="1"/>
    <col min="3" max="3" width="15.85546875" style="43" customWidth="1"/>
    <col min="4" max="4" width="14.85546875" style="116" customWidth="1"/>
    <col min="5" max="16384" width="11.42578125" style="16"/>
  </cols>
  <sheetData>
    <row r="1" spans="1:7" x14ac:dyDescent="0.25">
      <c r="A1" s="344" t="s">
        <v>211</v>
      </c>
      <c r="B1" s="345"/>
    </row>
    <row r="2" spans="1:7" x14ac:dyDescent="0.25">
      <c r="A2" s="101"/>
      <c r="B2" s="32"/>
      <c r="C2" s="114"/>
      <c r="D2" s="115"/>
    </row>
    <row r="3" spans="1:7" x14ac:dyDescent="0.25">
      <c r="B3" s="36"/>
      <c r="C3" s="42" t="s">
        <v>209</v>
      </c>
      <c r="D3" s="42" t="s">
        <v>168</v>
      </c>
      <c r="E3" s="97" t="s">
        <v>182</v>
      </c>
    </row>
    <row r="4" spans="1:7" x14ac:dyDescent="0.25">
      <c r="B4" s="33" t="s">
        <v>74</v>
      </c>
      <c r="C4" s="117">
        <v>0.73099999999999998</v>
      </c>
      <c r="D4" s="39">
        <v>0.73</v>
      </c>
      <c r="E4" s="98">
        <f>(C4-D4)*100</f>
        <v>0.10000000000000009</v>
      </c>
      <c r="F4" s="113"/>
    </row>
    <row r="5" spans="1:7" x14ac:dyDescent="0.25">
      <c r="A5" s="347" t="s">
        <v>200</v>
      </c>
      <c r="B5" s="162" t="s">
        <v>75</v>
      </c>
      <c r="C5" s="163">
        <v>0.76200000000000001</v>
      </c>
      <c r="D5" s="164">
        <v>0.76200000000000001</v>
      </c>
      <c r="E5" s="165">
        <f>(C5-D5)*100</f>
        <v>0</v>
      </c>
      <c r="F5" s="166"/>
      <c r="G5" s="53"/>
    </row>
    <row r="6" spans="1:7" x14ac:dyDescent="0.25">
      <c r="A6" s="347"/>
      <c r="B6" s="167" t="s">
        <v>94</v>
      </c>
      <c r="C6" s="168">
        <v>0.40300000000000002</v>
      </c>
      <c r="D6" s="169">
        <v>0.38400000000000001</v>
      </c>
      <c r="E6" s="170">
        <f>(C6-D6)*100</f>
        <v>1.9000000000000017</v>
      </c>
      <c r="F6" s="166"/>
      <c r="G6" s="53"/>
    </row>
    <row r="7" spans="1:7" x14ac:dyDescent="0.25">
      <c r="A7" s="347" t="s">
        <v>11</v>
      </c>
      <c r="B7" s="171" t="s">
        <v>4</v>
      </c>
      <c r="C7" s="163">
        <v>0.70799999999999996</v>
      </c>
      <c r="D7" s="163">
        <v>0.70599999999999996</v>
      </c>
      <c r="E7" s="165">
        <f t="shared" ref="E7:E38" si="0">(C7-D7)*100</f>
        <v>0.20000000000000018</v>
      </c>
      <c r="F7" s="166"/>
      <c r="G7" s="53"/>
    </row>
    <row r="8" spans="1:7" x14ac:dyDescent="0.25">
      <c r="A8" s="347"/>
      <c r="B8" s="139" t="s">
        <v>3</v>
      </c>
      <c r="C8" s="168">
        <v>0.76400000000000001</v>
      </c>
      <c r="D8" s="168">
        <v>0.76400000000000001</v>
      </c>
      <c r="E8" s="170">
        <f t="shared" si="0"/>
        <v>0</v>
      </c>
      <c r="F8" s="166"/>
      <c r="G8" s="53"/>
    </row>
    <row r="9" spans="1:7" x14ac:dyDescent="0.25">
      <c r="A9" s="347" t="s">
        <v>190</v>
      </c>
      <c r="B9" s="171" t="s">
        <v>101</v>
      </c>
      <c r="C9" s="163">
        <v>0.74299999999999999</v>
      </c>
      <c r="D9" s="163">
        <v>0.74</v>
      </c>
      <c r="E9" s="165">
        <f t="shared" si="0"/>
        <v>0.30000000000000027</v>
      </c>
      <c r="F9" s="166"/>
      <c r="G9" s="53"/>
    </row>
    <row r="10" spans="1:7" x14ac:dyDescent="0.25">
      <c r="A10" s="347"/>
      <c r="B10" s="139" t="s">
        <v>143</v>
      </c>
      <c r="C10" s="168">
        <v>0.68200000000000005</v>
      </c>
      <c r="D10" s="168">
        <v>0.68899999999999995</v>
      </c>
      <c r="E10" s="170">
        <f t="shared" si="0"/>
        <v>-0.69999999999998952</v>
      </c>
      <c r="F10" s="166"/>
      <c r="G10" s="53"/>
    </row>
    <row r="11" spans="1:7" x14ac:dyDescent="0.25">
      <c r="A11" s="347" t="s">
        <v>9</v>
      </c>
      <c r="B11" s="171" t="s">
        <v>78</v>
      </c>
      <c r="C11" s="163">
        <v>0.85099999999999998</v>
      </c>
      <c r="D11" s="163">
        <v>0.85199999999999998</v>
      </c>
      <c r="E11" s="165">
        <f t="shared" si="0"/>
        <v>-0.10000000000000009</v>
      </c>
      <c r="F11" s="166"/>
      <c r="G11" s="53"/>
    </row>
    <row r="12" spans="1:7" x14ac:dyDescent="0.25">
      <c r="A12" s="347"/>
      <c r="B12" s="139" t="s">
        <v>77</v>
      </c>
      <c r="C12" s="168">
        <v>0.66500000000000004</v>
      </c>
      <c r="D12" s="168">
        <v>0.66200000000000003</v>
      </c>
      <c r="E12" s="170">
        <f t="shared" si="0"/>
        <v>0.30000000000000027</v>
      </c>
      <c r="F12" s="166"/>
      <c r="G12" s="53"/>
    </row>
    <row r="13" spans="1:7" x14ac:dyDescent="0.25">
      <c r="A13" s="347" t="s">
        <v>191</v>
      </c>
      <c r="B13" s="140" t="s">
        <v>248</v>
      </c>
      <c r="C13" s="172">
        <v>0.755</v>
      </c>
      <c r="D13" s="172">
        <v>0.753</v>
      </c>
      <c r="E13" s="173">
        <f t="shared" si="0"/>
        <v>0.20000000000000018</v>
      </c>
      <c r="F13" s="166"/>
      <c r="G13" s="53"/>
    </row>
    <row r="14" spans="1:7" x14ac:dyDescent="0.25">
      <c r="A14" s="347"/>
      <c r="B14" s="139" t="s">
        <v>244</v>
      </c>
      <c r="C14" s="169">
        <v>0.54200000000000004</v>
      </c>
      <c r="D14" s="169">
        <v>0.54400000000000004</v>
      </c>
      <c r="E14" s="174">
        <f t="shared" si="0"/>
        <v>-0.20000000000000018</v>
      </c>
      <c r="F14" s="166"/>
      <c r="G14" s="53"/>
    </row>
    <row r="15" spans="1:7" x14ac:dyDescent="0.25">
      <c r="A15" s="347" t="s">
        <v>193</v>
      </c>
      <c r="B15" s="140" t="s">
        <v>68</v>
      </c>
      <c r="C15" s="175">
        <v>0.66400000000000003</v>
      </c>
      <c r="D15" s="175">
        <v>0.66100000000000003</v>
      </c>
      <c r="E15" s="176">
        <f t="shared" si="0"/>
        <v>0.30000000000000027</v>
      </c>
      <c r="F15" s="166"/>
      <c r="G15" s="53"/>
    </row>
    <row r="16" spans="1:7" x14ac:dyDescent="0.25">
      <c r="A16" s="347"/>
      <c r="B16" s="140" t="s">
        <v>69</v>
      </c>
      <c r="C16" s="175">
        <v>0.88300000000000001</v>
      </c>
      <c r="D16" s="175">
        <v>0.88</v>
      </c>
      <c r="E16" s="176">
        <f t="shared" si="0"/>
        <v>0.30000000000000027</v>
      </c>
      <c r="F16" s="166"/>
      <c r="G16" s="53"/>
    </row>
    <row r="17" spans="1:7" x14ac:dyDescent="0.25">
      <c r="A17" s="347"/>
      <c r="B17" s="140" t="s">
        <v>70</v>
      </c>
      <c r="C17" s="175">
        <v>0.66900000000000004</v>
      </c>
      <c r="D17" s="175">
        <v>0.66200000000000003</v>
      </c>
      <c r="E17" s="176">
        <f>(C17-D17)*100</f>
        <v>0.70000000000000062</v>
      </c>
      <c r="F17" s="166"/>
      <c r="G17" s="53"/>
    </row>
    <row r="18" spans="1:7" x14ac:dyDescent="0.25">
      <c r="A18" s="347"/>
      <c r="B18" s="140" t="s">
        <v>67</v>
      </c>
      <c r="C18" s="175">
        <v>0.64400000000000002</v>
      </c>
      <c r="D18" s="175">
        <v>0.64200000000000002</v>
      </c>
      <c r="E18" s="176">
        <f t="shared" si="0"/>
        <v>0.20000000000000018</v>
      </c>
      <c r="F18" s="166"/>
      <c r="G18" s="53"/>
    </row>
    <row r="19" spans="1:7" x14ac:dyDescent="0.25">
      <c r="A19" s="347"/>
      <c r="B19" s="140" t="s">
        <v>64</v>
      </c>
      <c r="C19" s="175">
        <v>0.75700000000000001</v>
      </c>
      <c r="D19" s="175">
        <v>0.752</v>
      </c>
      <c r="E19" s="176">
        <f t="shared" si="0"/>
        <v>0.50000000000000044</v>
      </c>
      <c r="F19" s="166"/>
      <c r="G19" s="53"/>
    </row>
    <row r="20" spans="1:7" x14ac:dyDescent="0.25">
      <c r="A20" s="347"/>
      <c r="B20" s="140" t="s">
        <v>65</v>
      </c>
      <c r="C20" s="175">
        <v>0.80300000000000005</v>
      </c>
      <c r="D20" s="175">
        <v>0.80700000000000005</v>
      </c>
      <c r="E20" s="176">
        <f t="shared" si="0"/>
        <v>-0.40000000000000036</v>
      </c>
      <c r="F20" s="166"/>
      <c r="G20" s="53"/>
    </row>
    <row r="21" spans="1:7" x14ac:dyDescent="0.25">
      <c r="A21" s="347"/>
      <c r="B21" s="140" t="s">
        <v>85</v>
      </c>
      <c r="C21" s="175">
        <v>0.72</v>
      </c>
      <c r="D21" s="175">
        <v>0.71899999999999997</v>
      </c>
      <c r="E21" s="176">
        <f t="shared" si="0"/>
        <v>0.10000000000000009</v>
      </c>
      <c r="F21" s="166"/>
      <c r="G21" s="53"/>
    </row>
    <row r="22" spans="1:7" x14ac:dyDescent="0.25">
      <c r="A22" s="347"/>
      <c r="B22" s="139" t="s">
        <v>66</v>
      </c>
      <c r="C22" s="169">
        <v>0.88500000000000001</v>
      </c>
      <c r="D22" s="169">
        <v>0.88800000000000001</v>
      </c>
      <c r="E22" s="174">
        <f t="shared" si="0"/>
        <v>-0.30000000000000027</v>
      </c>
      <c r="F22" s="166"/>
      <c r="G22" s="53"/>
    </row>
    <row r="23" spans="1:7" x14ac:dyDescent="0.25">
      <c r="A23" s="347" t="s">
        <v>194</v>
      </c>
      <c r="B23" s="171" t="s">
        <v>79</v>
      </c>
      <c r="C23" s="163">
        <v>0.73199999999999998</v>
      </c>
      <c r="D23" s="163">
        <v>0.73099999999999998</v>
      </c>
      <c r="E23" s="177">
        <f t="shared" si="0"/>
        <v>0.10000000000000009</v>
      </c>
      <c r="F23" s="166"/>
      <c r="G23" s="53"/>
    </row>
    <row r="24" spans="1:7" x14ac:dyDescent="0.25">
      <c r="A24" s="347"/>
      <c r="B24" s="178" t="s">
        <v>41</v>
      </c>
      <c r="C24" s="172">
        <v>0.84299999999999997</v>
      </c>
      <c r="D24" s="172">
        <v>0.84699999999999998</v>
      </c>
      <c r="E24" s="176">
        <f t="shared" si="0"/>
        <v>-0.40000000000000036</v>
      </c>
      <c r="F24" s="166"/>
      <c r="G24" s="53"/>
    </row>
    <row r="25" spans="1:7" x14ac:dyDescent="0.25">
      <c r="A25" s="347"/>
      <c r="B25" s="178" t="s">
        <v>42</v>
      </c>
      <c r="C25" s="172">
        <v>0.80100000000000005</v>
      </c>
      <c r="D25" s="172">
        <v>0.79700000000000004</v>
      </c>
      <c r="E25" s="176">
        <f t="shared" si="0"/>
        <v>0.40000000000000036</v>
      </c>
      <c r="F25" s="166"/>
      <c r="G25" s="53"/>
    </row>
    <row r="26" spans="1:7" x14ac:dyDescent="0.25">
      <c r="A26" s="347"/>
      <c r="B26" s="178" t="s">
        <v>43</v>
      </c>
      <c r="C26" s="172">
        <v>0.79100000000000004</v>
      </c>
      <c r="D26" s="172">
        <v>0.79600000000000004</v>
      </c>
      <c r="E26" s="176">
        <f t="shared" si="0"/>
        <v>-0.50000000000000044</v>
      </c>
      <c r="F26" s="166"/>
      <c r="G26" s="53"/>
    </row>
    <row r="27" spans="1:7" x14ac:dyDescent="0.25">
      <c r="A27" s="347"/>
      <c r="B27" s="178" t="s">
        <v>40</v>
      </c>
      <c r="C27" s="172">
        <v>0.746</v>
      </c>
      <c r="D27" s="172">
        <v>0.752</v>
      </c>
      <c r="E27" s="176">
        <f t="shared" si="0"/>
        <v>-0.60000000000000053</v>
      </c>
      <c r="F27" s="166"/>
      <c r="G27" s="53"/>
    </row>
    <row r="28" spans="1:7" x14ac:dyDescent="0.25">
      <c r="A28" s="347"/>
      <c r="B28" s="178" t="s">
        <v>44</v>
      </c>
      <c r="C28" s="172">
        <v>0.71</v>
      </c>
      <c r="D28" s="172">
        <v>0.69299999999999995</v>
      </c>
      <c r="E28" s="176">
        <f t="shared" si="0"/>
        <v>1.7000000000000015</v>
      </c>
      <c r="F28" s="166"/>
      <c r="G28" s="53"/>
    </row>
    <row r="29" spans="1:7" x14ac:dyDescent="0.25">
      <c r="A29" s="347"/>
      <c r="B29" s="178" t="s">
        <v>45</v>
      </c>
      <c r="C29" s="172">
        <v>0.73</v>
      </c>
      <c r="D29" s="172">
        <v>0.72699999999999998</v>
      </c>
      <c r="E29" s="176">
        <f t="shared" si="0"/>
        <v>0.30000000000000027</v>
      </c>
      <c r="F29" s="166"/>
      <c r="G29" s="53"/>
    </row>
    <row r="30" spans="1:7" x14ac:dyDescent="0.25">
      <c r="A30" s="347"/>
      <c r="B30" s="178" t="s">
        <v>48</v>
      </c>
      <c r="C30" s="172">
        <v>0.69799999999999995</v>
      </c>
      <c r="D30" s="172">
        <v>0.70199999999999996</v>
      </c>
      <c r="E30" s="176">
        <f t="shared" si="0"/>
        <v>-0.40000000000000036</v>
      </c>
      <c r="F30" s="166"/>
      <c r="G30" s="53"/>
    </row>
    <row r="31" spans="1:7" x14ac:dyDescent="0.25">
      <c r="A31" s="347"/>
      <c r="B31" s="178" t="s">
        <v>46</v>
      </c>
      <c r="C31" s="172">
        <v>0.67700000000000005</v>
      </c>
      <c r="D31" s="172">
        <v>0.67900000000000005</v>
      </c>
      <c r="E31" s="176">
        <f t="shared" si="0"/>
        <v>-0.20000000000000018</v>
      </c>
      <c r="F31" s="166"/>
      <c r="G31" s="53"/>
    </row>
    <row r="32" spans="1:7" x14ac:dyDescent="0.25">
      <c r="A32" s="347"/>
      <c r="B32" s="178" t="s">
        <v>36</v>
      </c>
      <c r="C32" s="172">
        <v>0.64500000000000002</v>
      </c>
      <c r="D32" s="172">
        <v>0.64500000000000002</v>
      </c>
      <c r="E32" s="176">
        <f t="shared" ref="E32:E33" si="1">(C32-D32)*100</f>
        <v>0</v>
      </c>
      <c r="F32" s="166"/>
      <c r="G32" s="53"/>
    </row>
    <row r="33" spans="1:7" x14ac:dyDescent="0.25">
      <c r="A33" s="347"/>
      <c r="B33" s="178" t="s">
        <v>47</v>
      </c>
      <c r="C33" s="172">
        <v>0.63700000000000001</v>
      </c>
      <c r="D33" s="172">
        <v>0.64800000000000002</v>
      </c>
      <c r="E33" s="176">
        <f t="shared" si="1"/>
        <v>-1.100000000000001</v>
      </c>
      <c r="F33" s="166"/>
      <c r="G33" s="53"/>
    </row>
    <row r="34" spans="1:7" x14ac:dyDescent="0.25">
      <c r="A34" s="347"/>
      <c r="B34" s="178" t="s">
        <v>37</v>
      </c>
      <c r="C34" s="172">
        <v>0.59899999999999998</v>
      </c>
      <c r="D34" s="172">
        <v>0.60299999999999998</v>
      </c>
      <c r="E34" s="176">
        <f t="shared" si="0"/>
        <v>-0.40000000000000036</v>
      </c>
      <c r="F34" s="166"/>
      <c r="G34" s="53"/>
    </row>
    <row r="35" spans="1:7" x14ac:dyDescent="0.25">
      <c r="A35" s="347"/>
      <c r="B35" s="140" t="s">
        <v>38</v>
      </c>
      <c r="C35" s="172">
        <v>0.79900000000000004</v>
      </c>
      <c r="D35" s="172">
        <v>0.80400000000000005</v>
      </c>
      <c r="E35" s="173">
        <f>(C35-D35)*100</f>
        <v>-0.50000000000000044</v>
      </c>
      <c r="F35" s="166"/>
      <c r="G35" s="53"/>
    </row>
    <row r="36" spans="1:7" x14ac:dyDescent="0.25">
      <c r="A36" s="347"/>
      <c r="B36" s="178" t="s">
        <v>181</v>
      </c>
      <c r="C36" s="172">
        <v>0.81699999999999995</v>
      </c>
      <c r="D36" s="172">
        <v>0.82199999999999995</v>
      </c>
      <c r="E36" s="173">
        <f t="shared" si="0"/>
        <v>-0.50000000000000044</v>
      </c>
      <c r="F36" s="166"/>
      <c r="G36" s="53"/>
    </row>
    <row r="37" spans="1:7" x14ac:dyDescent="0.25">
      <c r="A37" s="347"/>
      <c r="B37" s="140" t="s">
        <v>39</v>
      </c>
      <c r="C37" s="172">
        <v>0.74</v>
      </c>
      <c r="D37" s="172">
        <v>0.73</v>
      </c>
      <c r="E37" s="176">
        <f t="shared" si="0"/>
        <v>1.0000000000000009</v>
      </c>
      <c r="F37" s="166"/>
      <c r="G37" s="53"/>
    </row>
    <row r="38" spans="1:7" x14ac:dyDescent="0.25">
      <c r="A38" s="347"/>
      <c r="B38" s="139" t="s">
        <v>76</v>
      </c>
      <c r="C38" s="168">
        <v>0.38600000000000001</v>
      </c>
      <c r="D38" s="168">
        <v>0.379</v>
      </c>
      <c r="E38" s="174">
        <f t="shared" si="0"/>
        <v>0.70000000000000062</v>
      </c>
      <c r="F38" s="166"/>
      <c r="G38" s="53"/>
    </row>
    <row r="39" spans="1:7" ht="18.75" customHeight="1" x14ac:dyDescent="0.25">
      <c r="A39" s="148" t="s">
        <v>197</v>
      </c>
      <c r="B39" s="53"/>
      <c r="C39" s="179"/>
      <c r="D39" s="179"/>
      <c r="E39" s="53"/>
      <c r="F39" s="53"/>
      <c r="G39" s="53"/>
    </row>
    <row r="40" spans="1:7" ht="29.25" customHeight="1" x14ac:dyDescent="0.25">
      <c r="A40" s="346" t="s">
        <v>212</v>
      </c>
      <c r="B40" s="346"/>
      <c r="C40" s="346"/>
      <c r="D40" s="346"/>
    </row>
    <row r="41" spans="1:7" x14ac:dyDescent="0.25">
      <c r="A41" s="317" t="s">
        <v>225</v>
      </c>
      <c r="B41" s="318"/>
      <c r="C41" s="318"/>
      <c r="D41" s="318"/>
      <c r="E41" s="318"/>
      <c r="F41" s="318"/>
    </row>
    <row r="42" spans="1:7" x14ac:dyDescent="0.25">
      <c r="A42" s="100" t="s">
        <v>167</v>
      </c>
    </row>
    <row r="43" spans="1:7" x14ac:dyDescent="0.25">
      <c r="A43" s="93" t="s">
        <v>277</v>
      </c>
    </row>
    <row r="44" spans="1:7" x14ac:dyDescent="0.25">
      <c r="A44" s="132"/>
      <c r="B44" s="122"/>
      <c r="C44" s="132"/>
      <c r="D44" s="133"/>
      <c r="E44" s="122"/>
      <c r="F44" s="122"/>
    </row>
    <row r="45" spans="1:7" x14ac:dyDescent="0.25">
      <c r="A45" s="132"/>
      <c r="B45" s="134"/>
      <c r="C45" s="118"/>
      <c r="D45" s="118"/>
      <c r="E45" s="135"/>
      <c r="F45" s="136"/>
    </row>
    <row r="46" spans="1:7" x14ac:dyDescent="0.25">
      <c r="A46" s="132"/>
      <c r="B46" s="134"/>
      <c r="C46" s="118"/>
      <c r="D46" s="118"/>
      <c r="E46" s="135"/>
      <c r="F46" s="136"/>
    </row>
    <row r="47" spans="1:7" x14ac:dyDescent="0.25">
      <c r="A47" s="132"/>
      <c r="B47" s="134"/>
      <c r="C47" s="118"/>
      <c r="D47" s="118"/>
      <c r="E47" s="135"/>
      <c r="F47" s="136"/>
    </row>
    <row r="48" spans="1:7" x14ac:dyDescent="0.25">
      <c r="A48" s="132"/>
      <c r="B48" s="122"/>
      <c r="C48" s="132"/>
      <c r="D48" s="133"/>
      <c r="E48" s="122"/>
      <c r="F48" s="122"/>
    </row>
  </sheetData>
  <mergeCells count="10">
    <mergeCell ref="A41:F41"/>
    <mergeCell ref="A1:B1"/>
    <mergeCell ref="A40:D40"/>
    <mergeCell ref="A7:A8"/>
    <mergeCell ref="A9:A10"/>
    <mergeCell ref="A11:A12"/>
    <mergeCell ref="A13:A14"/>
    <mergeCell ref="A15:A22"/>
    <mergeCell ref="A23:A38"/>
    <mergeCell ref="A5:A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1"/>
  <sheetViews>
    <sheetView showGridLines="0" zoomScale="90" zoomScaleNormal="90" workbookViewId="0">
      <selection activeCell="A17" sqref="A17"/>
    </sheetView>
  </sheetViews>
  <sheetFormatPr baseColWidth="10" defaultRowHeight="15" x14ac:dyDescent="0.25"/>
  <cols>
    <col min="1" max="1" width="45.140625" style="16" bestFit="1" customWidth="1"/>
    <col min="2" max="6" width="10.7109375" style="16" customWidth="1"/>
    <col min="7" max="16384" width="11.42578125" style="16"/>
  </cols>
  <sheetData>
    <row r="1" spans="1:7" ht="16.5" customHeight="1" x14ac:dyDescent="0.25">
      <c r="A1" s="344" t="s">
        <v>215</v>
      </c>
      <c r="B1" s="345"/>
      <c r="C1" s="345"/>
      <c r="D1" s="345"/>
      <c r="E1" s="332"/>
      <c r="F1" s="332"/>
      <c r="G1" s="332"/>
    </row>
    <row r="2" spans="1:7" ht="20.25" customHeight="1" x14ac:dyDescent="0.25">
      <c r="A2" s="23"/>
      <c r="B2" s="24"/>
      <c r="C2" s="24"/>
      <c r="D2" s="24"/>
      <c r="E2" s="25"/>
      <c r="F2" s="25"/>
      <c r="G2" s="25"/>
    </row>
    <row r="3" spans="1:7" ht="20.25" customHeight="1" x14ac:dyDescent="0.25">
      <c r="A3" s="23"/>
      <c r="B3" s="24"/>
      <c r="C3" s="24"/>
      <c r="D3" s="24"/>
      <c r="E3" s="25"/>
      <c r="F3" s="25"/>
      <c r="G3" s="25"/>
    </row>
    <row r="4" spans="1:7" ht="20.25" customHeight="1" x14ac:dyDescent="0.25">
      <c r="A4" s="23"/>
      <c r="B4" s="24"/>
      <c r="C4" s="24"/>
      <c r="D4" s="24"/>
      <c r="E4" s="25"/>
      <c r="F4" s="25"/>
      <c r="G4" s="25"/>
    </row>
    <row r="5" spans="1:7" ht="20.25" customHeight="1" x14ac:dyDescent="0.25">
      <c r="A5" s="23"/>
      <c r="B5" s="24"/>
      <c r="C5" s="24"/>
      <c r="D5" s="24"/>
      <c r="E5" s="25"/>
      <c r="F5" s="25"/>
      <c r="G5" s="25"/>
    </row>
    <row r="6" spans="1:7" ht="20.25" customHeight="1" x14ac:dyDescent="0.25">
      <c r="A6" s="23"/>
      <c r="B6" s="24"/>
      <c r="C6" s="24"/>
      <c r="D6" s="24"/>
      <c r="E6" s="25"/>
      <c r="F6" s="25"/>
      <c r="G6" s="25"/>
    </row>
    <row r="7" spans="1:7" ht="20.25" customHeight="1" x14ac:dyDescent="0.25">
      <c r="A7" s="23"/>
      <c r="B7" s="24"/>
      <c r="C7" s="24"/>
      <c r="D7" s="24"/>
      <c r="E7" s="25"/>
      <c r="F7" s="25"/>
      <c r="G7" s="25"/>
    </row>
    <row r="8" spans="1:7" ht="20.25" customHeight="1" x14ac:dyDescent="0.25">
      <c r="A8" s="23"/>
      <c r="B8" s="24"/>
      <c r="C8" s="24"/>
      <c r="D8" s="24"/>
      <c r="E8" s="25"/>
      <c r="F8" s="25"/>
      <c r="G8" s="25"/>
    </row>
    <row r="9" spans="1:7" ht="20.25" customHeight="1" x14ac:dyDescent="0.25">
      <c r="A9" s="23"/>
      <c r="B9" s="24"/>
      <c r="C9" s="24"/>
      <c r="D9" s="24"/>
      <c r="E9" s="25"/>
      <c r="F9" s="25"/>
      <c r="G9" s="25"/>
    </row>
    <row r="10" spans="1:7" ht="20.25" customHeight="1" x14ac:dyDescent="0.25">
      <c r="A10" s="23"/>
      <c r="B10" s="24"/>
      <c r="C10" s="24"/>
      <c r="D10" s="24"/>
      <c r="E10" s="25"/>
      <c r="F10" s="25"/>
      <c r="G10" s="25"/>
    </row>
    <row r="11" spans="1:7" ht="20.25" customHeight="1" x14ac:dyDescent="0.25">
      <c r="A11" s="23"/>
      <c r="B11" s="24"/>
      <c r="C11" s="24"/>
      <c r="D11" s="24"/>
      <c r="E11" s="25"/>
      <c r="F11" s="25"/>
      <c r="G11" s="25"/>
    </row>
    <row r="12" spans="1:7" ht="20.25" customHeight="1" x14ac:dyDescent="0.25">
      <c r="A12" s="23"/>
      <c r="B12" s="24"/>
      <c r="C12" s="24"/>
      <c r="D12" s="24"/>
      <c r="E12" s="25"/>
      <c r="F12" s="25"/>
      <c r="G12" s="25"/>
    </row>
    <row r="13" spans="1:7" ht="20.25" customHeight="1" x14ac:dyDescent="0.25">
      <c r="A13" s="23"/>
      <c r="B13" s="24"/>
      <c r="C13" s="24"/>
      <c r="D13" s="24"/>
      <c r="E13" s="25"/>
      <c r="F13" s="25"/>
      <c r="G13" s="25"/>
    </row>
    <row r="14" spans="1:7" ht="20.25" customHeight="1" x14ac:dyDescent="0.25">
      <c r="A14" s="23"/>
      <c r="B14" s="24"/>
      <c r="C14" s="24"/>
      <c r="D14" s="24"/>
      <c r="E14" s="25"/>
      <c r="F14" s="25"/>
      <c r="G14" s="25"/>
    </row>
    <row r="15" spans="1:7" ht="20.25" customHeight="1" x14ac:dyDescent="0.25">
      <c r="A15" s="23"/>
      <c r="B15" s="24"/>
      <c r="C15" s="24"/>
      <c r="D15" s="24"/>
      <c r="E15" s="25"/>
      <c r="F15" s="25"/>
      <c r="G15" s="25"/>
    </row>
    <row r="16" spans="1:7" ht="20.25" customHeight="1" x14ac:dyDescent="0.25">
      <c r="A16" s="23"/>
      <c r="B16" s="24"/>
      <c r="C16" s="24"/>
      <c r="D16" s="24"/>
      <c r="E16" s="25"/>
      <c r="F16" s="25"/>
      <c r="G16" s="25"/>
    </row>
    <row r="17" spans="1:12" x14ac:dyDescent="0.25">
      <c r="A17" s="100" t="s">
        <v>195</v>
      </c>
    </row>
    <row r="18" spans="1:12" ht="12.75" customHeight="1" x14ac:dyDescent="0.25">
      <c r="A18" s="351" t="s">
        <v>230</v>
      </c>
      <c r="B18" s="352"/>
      <c r="C18" s="352"/>
      <c r="D18" s="352"/>
      <c r="E18" s="352"/>
      <c r="F18" s="352"/>
      <c r="G18" s="352"/>
    </row>
    <row r="19" spans="1:12" ht="14.25" customHeight="1" x14ac:dyDescent="0.25">
      <c r="A19" s="317" t="s">
        <v>224</v>
      </c>
      <c r="B19" s="318"/>
      <c r="C19" s="318"/>
      <c r="D19" s="318"/>
      <c r="E19" s="318"/>
      <c r="F19" s="318"/>
      <c r="G19" s="25"/>
    </row>
    <row r="20" spans="1:12" ht="20.25" customHeight="1" x14ac:dyDescent="0.25">
      <c r="A20" s="3" t="s">
        <v>167</v>
      </c>
      <c r="B20" s="25"/>
      <c r="C20" s="25"/>
      <c r="D20" s="25"/>
      <c r="E20" s="25"/>
      <c r="F20" s="25"/>
      <c r="G20" s="25"/>
    </row>
    <row r="21" spans="1:12" x14ac:dyDescent="0.25">
      <c r="A21" s="93" t="s">
        <v>277</v>
      </c>
    </row>
    <row r="22" spans="1:12" x14ac:dyDescent="0.25">
      <c r="A22" s="4"/>
    </row>
    <row r="23" spans="1:12" ht="15" customHeight="1" x14ac:dyDescent="0.25">
      <c r="A23" s="353" t="s">
        <v>49</v>
      </c>
      <c r="B23" s="348">
        <v>2015</v>
      </c>
      <c r="C23" s="348">
        <v>2016</v>
      </c>
      <c r="D23" s="348">
        <v>2017</v>
      </c>
      <c r="E23" s="348">
        <v>2018</v>
      </c>
      <c r="F23" s="348">
        <v>2019</v>
      </c>
      <c r="G23" s="348" t="s">
        <v>34</v>
      </c>
      <c r="H23" s="348" t="s">
        <v>35</v>
      </c>
      <c r="I23" s="348" t="s">
        <v>51</v>
      </c>
      <c r="J23" s="348" t="s">
        <v>100</v>
      </c>
      <c r="K23" s="348" t="s">
        <v>168</v>
      </c>
      <c r="L23" s="348" t="s">
        <v>209</v>
      </c>
    </row>
    <row r="24" spans="1:12" x14ac:dyDescent="0.25">
      <c r="A24" s="354"/>
      <c r="B24" s="349"/>
      <c r="C24" s="349"/>
      <c r="D24" s="349"/>
      <c r="E24" s="349"/>
      <c r="F24" s="349"/>
      <c r="G24" s="349"/>
      <c r="H24" s="349"/>
      <c r="I24" s="349"/>
      <c r="J24" s="349"/>
      <c r="K24" s="349"/>
      <c r="L24" s="349"/>
    </row>
    <row r="25" spans="1:12" x14ac:dyDescent="0.25">
      <c r="A25" s="354"/>
      <c r="B25" s="349"/>
      <c r="C25" s="349"/>
      <c r="D25" s="349"/>
      <c r="E25" s="349"/>
      <c r="F25" s="349"/>
      <c r="G25" s="349"/>
      <c r="H25" s="349"/>
      <c r="I25" s="349"/>
      <c r="J25" s="349"/>
      <c r="K25" s="349"/>
      <c r="L25" s="349"/>
    </row>
    <row r="26" spans="1:12" x14ac:dyDescent="0.25">
      <c r="A26" s="355"/>
      <c r="B26" s="350"/>
      <c r="C26" s="350"/>
      <c r="D26" s="350"/>
      <c r="E26" s="350"/>
      <c r="F26" s="350"/>
      <c r="G26" s="350"/>
      <c r="H26" s="350"/>
      <c r="I26" s="350"/>
      <c r="J26" s="350"/>
      <c r="K26" s="350"/>
      <c r="L26" s="350"/>
    </row>
    <row r="27" spans="1:12" x14ac:dyDescent="0.25">
      <c r="A27" s="5" t="s">
        <v>38</v>
      </c>
      <c r="B27" s="8">
        <v>2.04</v>
      </c>
      <c r="C27" s="8">
        <v>2.06</v>
      </c>
      <c r="D27" s="8">
        <v>2.11</v>
      </c>
      <c r="E27" s="8">
        <v>2.15</v>
      </c>
      <c r="F27" s="8">
        <v>2.31</v>
      </c>
      <c r="G27" s="8">
        <v>2.4900000000000002</v>
      </c>
      <c r="H27" s="8">
        <v>2.61</v>
      </c>
      <c r="I27" s="8">
        <v>2.59</v>
      </c>
      <c r="J27" s="8">
        <v>2.5499999999999998</v>
      </c>
      <c r="K27" s="8">
        <v>2.6129921015149549</v>
      </c>
      <c r="L27" s="8">
        <v>2.6111482625482632</v>
      </c>
    </row>
    <row r="28" spans="1:12" x14ac:dyDescent="0.25">
      <c r="A28" s="5" t="s">
        <v>203</v>
      </c>
      <c r="B28" s="8">
        <v>1.86</v>
      </c>
      <c r="C28" s="8">
        <v>1.95</v>
      </c>
      <c r="D28" s="8">
        <v>1.96</v>
      </c>
      <c r="E28" s="8">
        <v>1.94</v>
      </c>
      <c r="F28" s="8">
        <v>2.08</v>
      </c>
      <c r="G28" s="8">
        <v>2.0099999999999998</v>
      </c>
      <c r="H28" s="8">
        <v>2.04</v>
      </c>
      <c r="I28" s="8">
        <v>2.06</v>
      </c>
      <c r="J28" s="8">
        <v>2.13</v>
      </c>
      <c r="K28" s="8">
        <v>2.135429805775054</v>
      </c>
      <c r="L28" s="8">
        <v>2.1198890690646421</v>
      </c>
    </row>
    <row r="29" spans="1:12" x14ac:dyDescent="0.25">
      <c r="A29" s="5" t="s">
        <v>39</v>
      </c>
      <c r="B29" s="8">
        <v>1.73</v>
      </c>
      <c r="C29" s="8">
        <v>1.73</v>
      </c>
      <c r="D29" s="8">
        <v>1.8</v>
      </c>
      <c r="E29" s="8">
        <v>1.84</v>
      </c>
      <c r="F29" s="8">
        <v>1.89</v>
      </c>
      <c r="G29" s="8">
        <v>1.89</v>
      </c>
      <c r="H29" s="8">
        <v>2.04</v>
      </c>
      <c r="I29" s="8">
        <v>2.09</v>
      </c>
      <c r="J29" s="8">
        <v>2.02</v>
      </c>
      <c r="K29" s="8">
        <v>2.08115333670965</v>
      </c>
      <c r="L29" s="8">
        <v>2.160643880883014</v>
      </c>
    </row>
    <row r="30" spans="1:12" x14ac:dyDescent="0.25">
      <c r="A30" s="5" t="s">
        <v>43</v>
      </c>
      <c r="B30" s="8">
        <v>1.53</v>
      </c>
      <c r="C30" s="8">
        <v>1.55</v>
      </c>
      <c r="D30" s="8">
        <v>1.58</v>
      </c>
      <c r="E30" s="8">
        <v>1.56</v>
      </c>
      <c r="F30" s="8">
        <v>1.65</v>
      </c>
      <c r="G30" s="8">
        <v>1.63</v>
      </c>
      <c r="H30" s="8">
        <v>1.7</v>
      </c>
      <c r="I30" s="8">
        <v>1.78</v>
      </c>
      <c r="J30" s="8">
        <v>1.85</v>
      </c>
      <c r="K30" s="8">
        <v>1.827175678453947</v>
      </c>
      <c r="L30" s="8">
        <v>1.8366733556298771</v>
      </c>
    </row>
    <row r="31" spans="1:12" x14ac:dyDescent="0.25">
      <c r="A31" s="5" t="s">
        <v>42</v>
      </c>
      <c r="B31" s="8">
        <v>1.5</v>
      </c>
      <c r="C31" s="8">
        <v>1.51</v>
      </c>
      <c r="D31" s="8">
        <v>1.52</v>
      </c>
      <c r="E31" s="8">
        <v>1.54</v>
      </c>
      <c r="F31" s="8">
        <v>1.66</v>
      </c>
      <c r="G31" s="8">
        <v>1.66</v>
      </c>
      <c r="H31" s="8">
        <v>1.72</v>
      </c>
      <c r="I31" s="8">
        <v>1.73</v>
      </c>
      <c r="J31" s="8">
        <v>1.73</v>
      </c>
      <c r="K31" s="8">
        <v>1.7129673727444741</v>
      </c>
      <c r="L31" s="8">
        <v>1.739956978304112</v>
      </c>
    </row>
    <row r="32" spans="1:12" x14ac:dyDescent="0.25">
      <c r="A32" s="5" t="s">
        <v>36</v>
      </c>
      <c r="B32" s="8">
        <v>1.43</v>
      </c>
      <c r="C32" s="8">
        <v>1.37</v>
      </c>
      <c r="D32" s="8">
        <v>1.38</v>
      </c>
      <c r="E32" s="8">
        <v>1.46</v>
      </c>
      <c r="F32" s="8">
        <v>1.55</v>
      </c>
      <c r="G32" s="8">
        <v>1.56</v>
      </c>
      <c r="H32" s="8">
        <v>1.65</v>
      </c>
      <c r="I32" s="8">
        <v>1.72</v>
      </c>
      <c r="J32" s="99">
        <v>1.7</v>
      </c>
      <c r="K32" s="99">
        <v>1.7050493096646939</v>
      </c>
      <c r="L32" s="99">
        <v>1.7000198683720349</v>
      </c>
    </row>
    <row r="33" spans="1:12" x14ac:dyDescent="0.25">
      <c r="A33" s="5" t="s">
        <v>45</v>
      </c>
      <c r="B33" s="8">
        <v>1.56</v>
      </c>
      <c r="C33" s="8">
        <v>1.58</v>
      </c>
      <c r="D33" s="8">
        <v>1.59</v>
      </c>
      <c r="E33" s="8">
        <v>1.57</v>
      </c>
      <c r="F33" s="8">
        <v>1.49</v>
      </c>
      <c r="G33" s="8">
        <v>1.55</v>
      </c>
      <c r="H33" s="8">
        <v>1.64</v>
      </c>
      <c r="I33" s="8">
        <v>1.58</v>
      </c>
      <c r="J33" s="99">
        <v>1.55</v>
      </c>
      <c r="K33" s="99">
        <v>1.548892189411148</v>
      </c>
      <c r="L33" s="99">
        <v>1.541302455162807</v>
      </c>
    </row>
    <row r="34" spans="1:12" x14ac:dyDescent="0.25">
      <c r="A34" s="5" t="s">
        <v>40</v>
      </c>
      <c r="B34" s="8">
        <v>1.39</v>
      </c>
      <c r="C34" s="8">
        <v>1.35</v>
      </c>
      <c r="D34" s="8">
        <v>1.37</v>
      </c>
      <c r="E34" s="8">
        <v>1.35</v>
      </c>
      <c r="F34" s="8">
        <v>1.41</v>
      </c>
      <c r="G34" s="8">
        <v>1.54</v>
      </c>
      <c r="H34" s="8">
        <v>1.57</v>
      </c>
      <c r="I34" s="8">
        <v>1.58</v>
      </c>
      <c r="J34" s="99">
        <v>1.54</v>
      </c>
      <c r="K34" s="99">
        <v>1.516715041693393</v>
      </c>
      <c r="L34" s="99">
        <v>1.5079245434800099</v>
      </c>
    </row>
    <row r="35" spans="1:12" x14ac:dyDescent="0.25">
      <c r="A35" s="5" t="s">
        <v>46</v>
      </c>
      <c r="B35" s="8">
        <v>1.08</v>
      </c>
      <c r="C35" s="8">
        <v>1.1100000000000001</v>
      </c>
      <c r="D35" s="8">
        <v>1.1100000000000001</v>
      </c>
      <c r="E35" s="8">
        <v>1.1399999999999999</v>
      </c>
      <c r="F35" s="8">
        <v>1.27</v>
      </c>
      <c r="G35" s="8">
        <v>1.28</v>
      </c>
      <c r="H35" s="8">
        <v>1.36</v>
      </c>
      <c r="I35" s="8">
        <v>1.41</v>
      </c>
      <c r="J35" s="99">
        <v>1.42</v>
      </c>
      <c r="K35" s="99">
        <v>1.477138818431621</v>
      </c>
      <c r="L35" s="99">
        <v>1.495228823871753</v>
      </c>
    </row>
    <row r="36" spans="1:12" x14ac:dyDescent="0.25">
      <c r="A36" s="5" t="s">
        <v>44</v>
      </c>
      <c r="B36" s="8">
        <v>1.2</v>
      </c>
      <c r="C36" s="8">
        <v>1.19</v>
      </c>
      <c r="D36" s="8">
        <v>1.21</v>
      </c>
      <c r="E36" s="8">
        <v>1.23</v>
      </c>
      <c r="F36" s="8">
        <v>1.3</v>
      </c>
      <c r="G36" s="8">
        <v>1.34</v>
      </c>
      <c r="H36" s="8">
        <v>1.41</v>
      </c>
      <c r="I36" s="8">
        <v>1.46</v>
      </c>
      <c r="J36" s="99">
        <v>1.52</v>
      </c>
      <c r="K36" s="99">
        <v>1.4559947247865619</v>
      </c>
      <c r="L36" s="99">
        <v>1.487300406142205</v>
      </c>
    </row>
    <row r="37" spans="1:12" x14ac:dyDescent="0.25">
      <c r="A37" s="5" t="s">
        <v>48</v>
      </c>
      <c r="B37" s="8">
        <v>1.2</v>
      </c>
      <c r="C37" s="8">
        <v>1.24</v>
      </c>
      <c r="D37" s="8">
        <v>1.24</v>
      </c>
      <c r="E37" s="8">
        <v>1.24</v>
      </c>
      <c r="F37" s="8">
        <v>1.34</v>
      </c>
      <c r="G37" s="8">
        <v>1.36</v>
      </c>
      <c r="H37" s="8">
        <v>1.43</v>
      </c>
      <c r="I37" s="8">
        <v>1.45</v>
      </c>
      <c r="J37" s="99">
        <v>1.46</v>
      </c>
      <c r="K37" s="99">
        <v>1.4462130899710131</v>
      </c>
      <c r="L37" s="99">
        <v>1.4342914427334239</v>
      </c>
    </row>
    <row r="38" spans="1:12" x14ac:dyDescent="0.25">
      <c r="A38" s="5" t="s">
        <v>37</v>
      </c>
      <c r="B38" s="8">
        <v>1.22</v>
      </c>
      <c r="C38" s="8">
        <v>1.1299999999999999</v>
      </c>
      <c r="D38" s="8">
        <v>1.1499999999999999</v>
      </c>
      <c r="E38" s="8">
        <v>1.18</v>
      </c>
      <c r="F38" s="8">
        <v>1.26</v>
      </c>
      <c r="G38" s="8">
        <v>1.33</v>
      </c>
      <c r="H38" s="8">
        <v>1.37</v>
      </c>
      <c r="I38" s="8">
        <v>1.41</v>
      </c>
      <c r="J38" s="99">
        <v>1.42</v>
      </c>
      <c r="K38" s="99">
        <v>1.400752496433666</v>
      </c>
      <c r="L38" s="99">
        <v>1.371769616026711</v>
      </c>
    </row>
    <row r="39" spans="1:12" x14ac:dyDescent="0.25">
      <c r="A39" s="5" t="s">
        <v>47</v>
      </c>
      <c r="B39" s="8">
        <v>1.41</v>
      </c>
      <c r="C39" s="8">
        <v>1.4</v>
      </c>
      <c r="D39" s="8">
        <v>1.45</v>
      </c>
      <c r="E39" s="8">
        <v>1.37</v>
      </c>
      <c r="F39" s="8">
        <v>1.53</v>
      </c>
      <c r="G39" s="8">
        <v>1.41</v>
      </c>
      <c r="H39" s="8">
        <v>1.44</v>
      </c>
      <c r="I39" s="8">
        <v>1.46</v>
      </c>
      <c r="J39" s="99">
        <v>1.45</v>
      </c>
      <c r="K39" s="99">
        <v>1.3994118731563421</v>
      </c>
      <c r="L39" s="99">
        <v>1.34270349907919</v>
      </c>
    </row>
    <row r="40" spans="1:12" x14ac:dyDescent="0.25">
      <c r="A40" s="6" t="s">
        <v>0</v>
      </c>
      <c r="B40" s="26">
        <v>1.44</v>
      </c>
      <c r="C40" s="26">
        <v>1.45</v>
      </c>
      <c r="D40" s="26">
        <v>1.47</v>
      </c>
      <c r="E40" s="26">
        <v>1.48</v>
      </c>
      <c r="F40" s="27">
        <v>1.57</v>
      </c>
      <c r="G40" s="27">
        <v>1.6</v>
      </c>
      <c r="H40" s="27">
        <v>1.68</v>
      </c>
      <c r="I40" s="27">
        <v>1.71</v>
      </c>
      <c r="J40" s="27">
        <v>1.72</v>
      </c>
      <c r="K40" s="27">
        <v>1.717746305581356</v>
      </c>
      <c r="L40" s="27">
        <v>1.7311434414308</v>
      </c>
    </row>
    <row r="41" spans="1:12" x14ac:dyDescent="0.25">
      <c r="A41" s="13"/>
      <c r="B41" s="14"/>
      <c r="C41" s="28"/>
      <c r="D41" s="28"/>
      <c r="E41" s="28"/>
      <c r="F41" s="29"/>
    </row>
  </sheetData>
  <mergeCells count="15">
    <mergeCell ref="A1:G1"/>
    <mergeCell ref="A18:G18"/>
    <mergeCell ref="A19:F19"/>
    <mergeCell ref="A23:A26"/>
    <mergeCell ref="B23:B26"/>
    <mergeCell ref="C23:C26"/>
    <mergeCell ref="D23:D26"/>
    <mergeCell ref="E23:E26"/>
    <mergeCell ref="F23:F26"/>
    <mergeCell ref="G23:G26"/>
    <mergeCell ref="L23:L26"/>
    <mergeCell ref="K23:K26"/>
    <mergeCell ref="J23:J26"/>
    <mergeCell ref="I23:I26"/>
    <mergeCell ref="H23:H26"/>
  </mergeCells>
  <pageMargins left="0.7" right="0.7" top="0.75" bottom="0.75" header="0.3" footer="0.3"/>
  <pageSetup paperSize="9" orientation="portrait" r:id="rId1"/>
  <ignoredErrors>
    <ignoredError sqref="G23:I2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4"/>
  <sheetViews>
    <sheetView zoomScale="90" zoomScaleNormal="90" workbookViewId="0">
      <selection activeCell="A30" sqref="A30"/>
    </sheetView>
  </sheetViews>
  <sheetFormatPr baseColWidth="10" defaultRowHeight="15" x14ac:dyDescent="0.25"/>
  <cols>
    <col min="1" max="1" width="28.28515625" style="96" customWidth="1"/>
    <col min="2" max="2" width="28.5703125" style="96" customWidth="1"/>
    <col min="3" max="7" width="20.7109375" style="96" customWidth="1"/>
    <col min="8" max="8" width="18.140625" style="96" customWidth="1"/>
    <col min="9" max="9" width="16.28515625" style="96" customWidth="1"/>
    <col min="10" max="16384" width="11.42578125" style="96"/>
  </cols>
  <sheetData>
    <row r="1" spans="1:10" ht="15.75" customHeight="1" x14ac:dyDescent="0.25">
      <c r="A1" s="356" t="s">
        <v>216</v>
      </c>
      <c r="B1" s="357"/>
      <c r="C1" s="357"/>
      <c r="D1" s="358"/>
      <c r="E1" s="358"/>
      <c r="F1" s="358"/>
    </row>
    <row r="2" spans="1:10" ht="21.75" customHeight="1" x14ac:dyDescent="0.25">
      <c r="A2" s="366"/>
      <c r="B2" s="364" t="s">
        <v>5</v>
      </c>
      <c r="C2" s="365" t="s">
        <v>73</v>
      </c>
      <c r="D2" s="364" t="s">
        <v>187</v>
      </c>
      <c r="E2" s="361" t="s">
        <v>188</v>
      </c>
      <c r="F2" s="362"/>
      <c r="G2" s="363"/>
    </row>
    <row r="3" spans="1:10" ht="52.5" customHeight="1" x14ac:dyDescent="0.25">
      <c r="A3" s="366"/>
      <c r="B3" s="364"/>
      <c r="C3" s="365"/>
      <c r="D3" s="364"/>
      <c r="E3" s="197" t="s">
        <v>0</v>
      </c>
      <c r="F3" s="103" t="s">
        <v>72</v>
      </c>
      <c r="G3" s="103" t="s">
        <v>169</v>
      </c>
    </row>
    <row r="4" spans="1:10" ht="15" customHeight="1" x14ac:dyDescent="0.25">
      <c r="A4" s="5" t="s">
        <v>4</v>
      </c>
      <c r="B4" s="5" t="s">
        <v>31</v>
      </c>
      <c r="C4" s="10">
        <v>0.38</v>
      </c>
      <c r="D4" s="9">
        <v>0.31900000000000001</v>
      </c>
      <c r="E4" s="9">
        <f>F4+G4</f>
        <v>0.30099999999999999</v>
      </c>
      <c r="F4" s="104">
        <v>0.14699999999999999</v>
      </c>
      <c r="G4" s="104">
        <v>0.154</v>
      </c>
      <c r="H4" s="240"/>
      <c r="I4" s="240"/>
      <c r="J4" s="240"/>
    </row>
    <row r="5" spans="1:10" x14ac:dyDescent="0.25">
      <c r="A5" s="5"/>
      <c r="B5" s="5" t="s">
        <v>6</v>
      </c>
      <c r="C5" s="10">
        <v>0.374</v>
      </c>
      <c r="D5" s="9">
        <v>0.32500000000000001</v>
      </c>
      <c r="E5" s="9">
        <f t="shared" ref="E5:E74" si="0">F5+G5</f>
        <v>0.3</v>
      </c>
      <c r="F5" s="104">
        <v>0.14699999999999999</v>
      </c>
      <c r="G5" s="104">
        <v>0.153</v>
      </c>
      <c r="H5" s="240"/>
      <c r="I5" s="240"/>
      <c r="J5" s="240"/>
    </row>
    <row r="6" spans="1:10" x14ac:dyDescent="0.25">
      <c r="A6" s="5"/>
      <c r="B6" s="5" t="s">
        <v>7</v>
      </c>
      <c r="C6" s="10">
        <v>0.36799999999999999</v>
      </c>
      <c r="D6" s="9">
        <v>0.32600000000000001</v>
      </c>
      <c r="E6" s="9">
        <f t="shared" si="0"/>
        <v>0.30499999999999999</v>
      </c>
      <c r="F6" s="104">
        <v>0.152</v>
      </c>
      <c r="G6" s="104">
        <v>0.153</v>
      </c>
      <c r="H6" s="240"/>
      <c r="I6" s="240"/>
      <c r="J6" s="240"/>
    </row>
    <row r="7" spans="1:10" x14ac:dyDescent="0.25">
      <c r="A7" s="5"/>
      <c r="B7" s="5" t="s">
        <v>10</v>
      </c>
      <c r="C7" s="10">
        <v>0.36699999999999999</v>
      </c>
      <c r="D7" s="9">
        <v>0.32600000000000001</v>
      </c>
      <c r="E7" s="9">
        <f t="shared" si="0"/>
        <v>0.307</v>
      </c>
      <c r="F7" s="104">
        <v>0.151</v>
      </c>
      <c r="G7" s="104">
        <v>0.156</v>
      </c>
      <c r="H7" s="240"/>
      <c r="I7" s="240"/>
      <c r="J7" s="240"/>
    </row>
    <row r="8" spans="1:10" x14ac:dyDescent="0.25">
      <c r="A8" s="5"/>
      <c r="B8" s="5" t="s">
        <v>30</v>
      </c>
      <c r="C8" s="10">
        <v>0.34799999999999998</v>
      </c>
      <c r="D8" s="9">
        <v>0.316</v>
      </c>
      <c r="E8" s="9">
        <f t="shared" si="0"/>
        <v>0.33599999999999997</v>
      </c>
      <c r="F8" s="104">
        <v>0.16400000000000001</v>
      </c>
      <c r="G8" s="104">
        <v>0.17199999999999999</v>
      </c>
      <c r="H8" s="240"/>
      <c r="I8" s="240"/>
      <c r="J8" s="240"/>
    </row>
    <row r="9" spans="1:10" x14ac:dyDescent="0.25">
      <c r="A9" s="5"/>
      <c r="B9" s="5" t="s">
        <v>34</v>
      </c>
      <c r="C9" s="10">
        <v>0.34200000000000003</v>
      </c>
      <c r="D9" s="9">
        <v>0.312</v>
      </c>
      <c r="E9" s="9">
        <f t="shared" si="0"/>
        <v>0.34599999999999997</v>
      </c>
      <c r="F9" s="104">
        <v>0.16700000000000001</v>
      </c>
      <c r="G9" s="104">
        <v>0.17899999999999999</v>
      </c>
      <c r="H9" s="240"/>
      <c r="I9" s="240"/>
      <c r="J9" s="240"/>
    </row>
    <row r="10" spans="1:10" x14ac:dyDescent="0.25">
      <c r="A10" s="5"/>
      <c r="B10" s="5" t="s">
        <v>35</v>
      </c>
      <c r="C10" s="10">
        <v>0.33</v>
      </c>
      <c r="D10" s="9">
        <v>0.30199999999999999</v>
      </c>
      <c r="E10" s="9">
        <f t="shared" si="0"/>
        <v>0.36799999999999999</v>
      </c>
      <c r="F10" s="104">
        <v>0.17499999999999999</v>
      </c>
      <c r="G10" s="104">
        <v>0.193</v>
      </c>
      <c r="H10" s="240"/>
      <c r="I10" s="240"/>
      <c r="J10" s="240"/>
    </row>
    <row r="11" spans="1:10" x14ac:dyDescent="0.25">
      <c r="A11" s="5"/>
      <c r="B11" s="5" t="s">
        <v>51</v>
      </c>
      <c r="C11" s="10">
        <v>0.30399999999999999</v>
      </c>
      <c r="D11" s="9">
        <v>0.32400000000000001</v>
      </c>
      <c r="E11" s="9">
        <f t="shared" si="0"/>
        <v>0.372</v>
      </c>
      <c r="F11" s="104">
        <v>0.17499999999999999</v>
      </c>
      <c r="G11" s="104">
        <v>0.19700000000000001</v>
      </c>
      <c r="H11" s="240"/>
      <c r="I11" s="240"/>
      <c r="J11" s="240"/>
    </row>
    <row r="12" spans="1:10" x14ac:dyDescent="0.25">
      <c r="A12" s="5"/>
      <c r="B12" s="5" t="s">
        <v>100</v>
      </c>
      <c r="C12" s="10">
        <v>0.28699999999999998</v>
      </c>
      <c r="D12" s="9">
        <v>0.33500000000000002</v>
      </c>
      <c r="E12" s="9">
        <f t="shared" si="0"/>
        <v>0.379</v>
      </c>
      <c r="F12" s="104">
        <v>0.18</v>
      </c>
      <c r="G12" s="104">
        <v>0.19900000000000001</v>
      </c>
      <c r="H12" s="240"/>
      <c r="I12" s="240"/>
      <c r="J12" s="240"/>
    </row>
    <row r="13" spans="1:10" x14ac:dyDescent="0.25">
      <c r="A13" s="5"/>
      <c r="B13" s="5" t="s">
        <v>168</v>
      </c>
      <c r="C13" s="10">
        <v>0.29399999999999998</v>
      </c>
      <c r="D13" s="9">
        <v>0.33700000000000002</v>
      </c>
      <c r="E13" s="9">
        <f t="shared" si="0"/>
        <v>0.36899999999999999</v>
      </c>
      <c r="F13" s="104">
        <v>0.17</v>
      </c>
      <c r="G13" s="104">
        <v>0.19900000000000001</v>
      </c>
      <c r="H13" s="240"/>
      <c r="I13" s="240"/>
      <c r="J13" s="240"/>
    </row>
    <row r="14" spans="1:10" x14ac:dyDescent="0.25">
      <c r="A14" s="5"/>
      <c r="B14" s="5" t="s">
        <v>209</v>
      </c>
      <c r="C14" s="10">
        <v>0.29199999999999998</v>
      </c>
      <c r="D14" s="9">
        <v>0.33600000000000002</v>
      </c>
      <c r="E14" s="9">
        <f t="shared" si="0"/>
        <v>0.372</v>
      </c>
      <c r="F14" s="104">
        <v>0.17100000000000001</v>
      </c>
      <c r="G14" s="104">
        <v>0.20100000000000001</v>
      </c>
      <c r="H14" s="240"/>
      <c r="I14" s="240"/>
      <c r="J14" s="240"/>
    </row>
    <row r="15" spans="1:10" x14ac:dyDescent="0.25">
      <c r="A15" s="5" t="s">
        <v>3</v>
      </c>
      <c r="B15" s="5">
        <v>2015</v>
      </c>
      <c r="C15" s="10">
        <v>0.29499999999999998</v>
      </c>
      <c r="D15" s="9">
        <v>0.29899999999999999</v>
      </c>
      <c r="E15" s="9">
        <f t="shared" si="0"/>
        <v>0.40700000000000003</v>
      </c>
      <c r="F15" s="104">
        <v>0.16500000000000001</v>
      </c>
      <c r="G15" s="104">
        <v>0.24199999999999999</v>
      </c>
      <c r="H15" s="240"/>
      <c r="I15" s="240"/>
      <c r="J15" s="240"/>
    </row>
    <row r="16" spans="1:10" x14ac:dyDescent="0.25">
      <c r="A16" s="5"/>
      <c r="B16" s="5">
        <v>2016</v>
      </c>
      <c r="C16" s="10">
        <v>0.28899999999999998</v>
      </c>
      <c r="D16" s="9">
        <v>0.30499999999999999</v>
      </c>
      <c r="E16" s="9">
        <f t="shared" si="0"/>
        <v>0.40500000000000003</v>
      </c>
      <c r="F16" s="104">
        <v>0.16200000000000001</v>
      </c>
      <c r="G16" s="104">
        <v>0.24299999999999999</v>
      </c>
      <c r="H16" s="240"/>
      <c r="I16" s="240"/>
      <c r="J16" s="240"/>
    </row>
    <row r="17" spans="1:11" x14ac:dyDescent="0.25">
      <c r="A17" s="5"/>
      <c r="B17" s="5" t="s">
        <v>7</v>
      </c>
      <c r="C17" s="10">
        <v>0.28599999999999998</v>
      </c>
      <c r="D17" s="9">
        <v>0.30499999999999999</v>
      </c>
      <c r="E17" s="9">
        <f t="shared" si="0"/>
        <v>0.40900000000000003</v>
      </c>
      <c r="F17" s="104">
        <v>0.16600000000000001</v>
      </c>
      <c r="G17" s="104">
        <v>0.24299999999999999</v>
      </c>
      <c r="H17" s="240"/>
      <c r="I17" s="240"/>
      <c r="J17" s="240"/>
    </row>
    <row r="18" spans="1:11" x14ac:dyDescent="0.25">
      <c r="A18" s="5"/>
      <c r="B18" s="5" t="s">
        <v>10</v>
      </c>
      <c r="C18" s="10">
        <v>0.28599999999999998</v>
      </c>
      <c r="D18" s="9">
        <v>0.30499999999999999</v>
      </c>
      <c r="E18" s="9">
        <f t="shared" si="0"/>
        <v>0.40900000000000003</v>
      </c>
      <c r="F18" s="104">
        <v>0.16500000000000001</v>
      </c>
      <c r="G18" s="104">
        <v>0.24399999999999999</v>
      </c>
      <c r="H18" s="240"/>
      <c r="I18" s="240"/>
      <c r="J18" s="240"/>
    </row>
    <row r="19" spans="1:11" x14ac:dyDescent="0.25">
      <c r="A19" s="5"/>
      <c r="B19" s="5" t="s">
        <v>30</v>
      </c>
      <c r="C19" s="10">
        <v>0.26600000000000001</v>
      </c>
      <c r="D19" s="9">
        <v>0.29799999999999999</v>
      </c>
      <c r="E19" s="9">
        <f t="shared" si="0"/>
        <v>0.436</v>
      </c>
      <c r="F19" s="104">
        <v>0.17799999999999999</v>
      </c>
      <c r="G19" s="104">
        <v>0.25800000000000001</v>
      </c>
      <c r="H19" s="240"/>
      <c r="I19" s="240"/>
      <c r="J19" s="240"/>
    </row>
    <row r="20" spans="1:11" x14ac:dyDescent="0.25">
      <c r="A20" s="5"/>
      <c r="B20" s="5" t="s">
        <v>34</v>
      </c>
      <c r="C20" s="10">
        <v>0.26100000000000001</v>
      </c>
      <c r="D20" s="9">
        <v>0.29899999999999999</v>
      </c>
      <c r="E20" s="9">
        <f t="shared" si="0"/>
        <v>0.441</v>
      </c>
      <c r="F20" s="104">
        <v>0.17899999999999999</v>
      </c>
      <c r="G20" s="104">
        <v>0.26200000000000001</v>
      </c>
      <c r="H20" s="240"/>
      <c r="I20" s="240"/>
      <c r="J20" s="240"/>
    </row>
    <row r="21" spans="1:11" x14ac:dyDescent="0.25">
      <c r="A21" s="5"/>
      <c r="B21" s="5" t="s">
        <v>35</v>
      </c>
      <c r="C21" s="10">
        <v>0.25</v>
      </c>
      <c r="D21" s="9">
        <v>0.28899999999999998</v>
      </c>
      <c r="E21" s="9">
        <f t="shared" si="0"/>
        <v>0.46100000000000002</v>
      </c>
      <c r="F21" s="104">
        <v>0.182</v>
      </c>
      <c r="G21" s="104">
        <v>0.27900000000000003</v>
      </c>
      <c r="H21" s="240"/>
      <c r="I21" s="240"/>
      <c r="J21" s="240"/>
    </row>
    <row r="22" spans="1:11" x14ac:dyDescent="0.25">
      <c r="A22" s="5"/>
      <c r="B22" s="5" t="s">
        <v>51</v>
      </c>
      <c r="C22" s="10">
        <v>0.23699999999999999</v>
      </c>
      <c r="D22" s="9">
        <v>0.29499999999999998</v>
      </c>
      <c r="E22" s="9">
        <f t="shared" si="0"/>
        <v>0.46799999999999997</v>
      </c>
      <c r="F22" s="104">
        <v>0.182</v>
      </c>
      <c r="G22" s="104">
        <v>0.28599999999999998</v>
      </c>
      <c r="H22" s="240"/>
      <c r="I22" s="240"/>
      <c r="J22" s="240"/>
    </row>
    <row r="23" spans="1:11" x14ac:dyDescent="0.25">
      <c r="A23" s="5"/>
      <c r="B23" s="5" t="s">
        <v>100</v>
      </c>
      <c r="C23" s="10">
        <v>0.24</v>
      </c>
      <c r="D23" s="9">
        <v>0.29599999999999999</v>
      </c>
      <c r="E23" s="9">
        <f t="shared" si="0"/>
        <v>0.46499999999999997</v>
      </c>
      <c r="F23" s="104">
        <v>0.183</v>
      </c>
      <c r="G23" s="104">
        <v>0.28199999999999997</v>
      </c>
      <c r="H23" s="240"/>
      <c r="I23" s="240"/>
      <c r="J23" s="240"/>
    </row>
    <row r="24" spans="1:11" x14ac:dyDescent="0.25">
      <c r="A24" s="5"/>
      <c r="B24" s="5" t="s">
        <v>168</v>
      </c>
      <c r="C24" s="10">
        <v>0.23599999999999999</v>
      </c>
      <c r="D24" s="9">
        <v>0.30499999999999999</v>
      </c>
      <c r="E24" s="9">
        <f t="shared" si="0"/>
        <v>0.45900000000000002</v>
      </c>
      <c r="F24" s="104">
        <v>0.17799999999999999</v>
      </c>
      <c r="G24" s="104">
        <v>0.28100000000000003</v>
      </c>
      <c r="H24" s="240"/>
      <c r="I24" s="240"/>
      <c r="J24" s="240"/>
    </row>
    <row r="25" spans="1:11" x14ac:dyDescent="0.25">
      <c r="A25" s="5"/>
      <c r="B25" s="5" t="s">
        <v>209</v>
      </c>
      <c r="C25" s="10">
        <v>0.23599999999999999</v>
      </c>
      <c r="D25" s="9">
        <v>0.30199999999999999</v>
      </c>
      <c r="E25" s="12">
        <f t="shared" si="0"/>
        <v>0.46199999999999997</v>
      </c>
      <c r="F25" s="104">
        <v>0.17799999999999999</v>
      </c>
      <c r="G25" s="104">
        <v>0.28399999999999997</v>
      </c>
      <c r="H25" s="240"/>
      <c r="I25" s="240"/>
      <c r="J25" s="240"/>
    </row>
    <row r="26" spans="1:11" x14ac:dyDescent="0.25">
      <c r="A26" s="11" t="s">
        <v>19</v>
      </c>
      <c r="B26" s="11" t="s">
        <v>31</v>
      </c>
      <c r="C26" s="201">
        <v>0.495</v>
      </c>
      <c r="D26" s="200">
        <v>0.27</v>
      </c>
      <c r="E26" s="9">
        <f t="shared" si="0"/>
        <v>0.23499999999999999</v>
      </c>
      <c r="F26" s="105">
        <v>0.11700000000000001</v>
      </c>
      <c r="G26" s="105">
        <v>0.11799999999999999</v>
      </c>
      <c r="H26" s="240"/>
      <c r="I26" s="240"/>
      <c r="J26" s="240"/>
    </row>
    <row r="27" spans="1:11" x14ac:dyDescent="0.25">
      <c r="A27" s="5"/>
      <c r="B27" s="5" t="s">
        <v>6</v>
      </c>
      <c r="C27" s="10">
        <v>0.46700000000000003</v>
      </c>
      <c r="D27" s="9">
        <v>0.28199999999999997</v>
      </c>
      <c r="E27" s="9">
        <f t="shared" si="0"/>
        <v>0.251</v>
      </c>
      <c r="F27" s="104">
        <v>0.125</v>
      </c>
      <c r="G27" s="104">
        <v>0.126</v>
      </c>
      <c r="H27" s="240"/>
      <c r="I27" s="240"/>
      <c r="J27" s="240"/>
    </row>
    <row r="28" spans="1:11" ht="18" customHeight="1" x14ac:dyDescent="0.25">
      <c r="A28" s="5"/>
      <c r="B28" s="5" t="s">
        <v>7</v>
      </c>
      <c r="C28" s="10">
        <v>0.45800000000000002</v>
      </c>
      <c r="D28" s="9">
        <v>0.28399999999999997</v>
      </c>
      <c r="E28" s="9">
        <f t="shared" si="0"/>
        <v>0.25900000000000001</v>
      </c>
      <c r="F28" s="104">
        <v>0.129</v>
      </c>
      <c r="G28" s="104">
        <v>0.13</v>
      </c>
      <c r="H28" s="240"/>
      <c r="I28" s="240"/>
      <c r="J28" s="240"/>
    </row>
    <row r="29" spans="1:11" ht="18" customHeight="1" x14ac:dyDescent="0.25">
      <c r="A29" s="5"/>
      <c r="B29" s="5" t="s">
        <v>10</v>
      </c>
      <c r="C29" s="10">
        <v>0.45800000000000002</v>
      </c>
      <c r="D29" s="9">
        <v>0.27500000000000002</v>
      </c>
      <c r="E29" s="9">
        <f t="shared" si="0"/>
        <v>0.26700000000000002</v>
      </c>
      <c r="F29" s="104">
        <v>0.13200000000000001</v>
      </c>
      <c r="G29" s="104">
        <v>0.13500000000000001</v>
      </c>
      <c r="H29" s="240"/>
      <c r="I29" s="240"/>
      <c r="J29" s="240"/>
      <c r="K29" s="240"/>
    </row>
    <row r="30" spans="1:11" x14ac:dyDescent="0.25">
      <c r="A30" s="5"/>
      <c r="B30" s="5" t="s">
        <v>30</v>
      </c>
      <c r="C30" s="10">
        <v>0.435</v>
      </c>
      <c r="D30" s="9">
        <v>0.26800000000000002</v>
      </c>
      <c r="E30" s="9">
        <f t="shared" si="0"/>
        <v>0.29699999999999999</v>
      </c>
      <c r="F30" s="104">
        <v>0.14699999999999999</v>
      </c>
      <c r="G30" s="104">
        <v>0.15</v>
      </c>
      <c r="H30" s="240"/>
      <c r="I30" s="240"/>
      <c r="J30" s="240"/>
      <c r="K30" s="240"/>
    </row>
    <row r="31" spans="1:11" ht="18" customHeight="1" x14ac:dyDescent="0.25">
      <c r="A31" s="5"/>
      <c r="B31" s="5" t="s">
        <v>34</v>
      </c>
      <c r="C31" s="10">
        <v>0.42499999999999999</v>
      </c>
      <c r="D31" s="9">
        <v>0.26500000000000001</v>
      </c>
      <c r="E31" s="9">
        <f t="shared" si="0"/>
        <v>0.311</v>
      </c>
      <c r="F31" s="104">
        <v>0.153</v>
      </c>
      <c r="G31" s="104">
        <v>0.158</v>
      </c>
      <c r="H31" s="240"/>
      <c r="I31" s="240"/>
      <c r="J31" s="240"/>
      <c r="K31" s="240"/>
    </row>
    <row r="32" spans="1:11" x14ac:dyDescent="0.25">
      <c r="A32" s="5"/>
      <c r="B32" s="5" t="s">
        <v>35</v>
      </c>
      <c r="C32" s="10">
        <v>0.44500000000000001</v>
      </c>
      <c r="D32" s="9">
        <v>0.24299999999999999</v>
      </c>
      <c r="E32" s="9">
        <f t="shared" si="0"/>
        <v>0.312</v>
      </c>
      <c r="F32" s="104">
        <v>0.14799999999999999</v>
      </c>
      <c r="G32" s="104">
        <v>0.16400000000000001</v>
      </c>
      <c r="H32" s="240"/>
      <c r="I32" s="240"/>
      <c r="J32" s="240"/>
      <c r="K32" s="240"/>
    </row>
    <row r="33" spans="1:11" x14ac:dyDescent="0.25">
      <c r="A33" s="5"/>
      <c r="B33" s="5" t="s">
        <v>51</v>
      </c>
      <c r="C33" s="10">
        <v>0.40799999999999997</v>
      </c>
      <c r="D33" s="9">
        <v>0.26900000000000002</v>
      </c>
      <c r="E33" s="9">
        <f t="shared" si="0"/>
        <v>0.32300000000000001</v>
      </c>
      <c r="F33" s="104">
        <v>0.155</v>
      </c>
      <c r="G33" s="104">
        <v>0.16800000000000001</v>
      </c>
      <c r="H33" s="240"/>
      <c r="I33" s="240"/>
      <c r="J33" s="240"/>
      <c r="K33" s="240"/>
    </row>
    <row r="34" spans="1:11" x14ac:dyDescent="0.25">
      <c r="A34" s="5"/>
      <c r="B34" s="5" t="s">
        <v>100</v>
      </c>
      <c r="C34" s="10">
        <v>0.4</v>
      </c>
      <c r="D34" s="9">
        <v>0.27900000000000003</v>
      </c>
      <c r="E34" s="9">
        <f t="shared" si="0"/>
        <v>0.32200000000000001</v>
      </c>
      <c r="F34" s="104">
        <v>0.151</v>
      </c>
      <c r="G34" s="104">
        <v>0.17100000000000001</v>
      </c>
      <c r="H34" s="240"/>
      <c r="I34" s="240"/>
      <c r="J34" s="240"/>
      <c r="K34" s="240"/>
    </row>
    <row r="35" spans="1:11" x14ac:dyDescent="0.25">
      <c r="A35" s="5"/>
      <c r="B35" s="5" t="s">
        <v>168</v>
      </c>
      <c r="C35" s="10">
        <v>0.4</v>
      </c>
      <c r="D35" s="9">
        <v>0.28999999999999998</v>
      </c>
      <c r="E35" s="9">
        <f t="shared" si="0"/>
        <v>0.31</v>
      </c>
      <c r="F35" s="104">
        <v>0.14399999999999999</v>
      </c>
      <c r="G35" s="104">
        <v>0.16600000000000001</v>
      </c>
      <c r="H35" s="240"/>
      <c r="I35" s="240"/>
      <c r="J35" s="240"/>
      <c r="K35" s="240"/>
    </row>
    <row r="36" spans="1:11" x14ac:dyDescent="0.25">
      <c r="A36" s="5"/>
      <c r="B36" s="5" t="s">
        <v>209</v>
      </c>
      <c r="C36" s="10">
        <v>0.39700000000000002</v>
      </c>
      <c r="D36" s="9">
        <v>0.28699999999999998</v>
      </c>
      <c r="E36" s="9">
        <f t="shared" si="0"/>
        <v>0.316</v>
      </c>
      <c r="F36" s="104">
        <v>0.14599999999999999</v>
      </c>
      <c r="G36" s="104">
        <v>0.17</v>
      </c>
      <c r="H36" s="240"/>
      <c r="I36" s="240"/>
      <c r="J36" s="240"/>
      <c r="K36" s="240"/>
    </row>
    <row r="37" spans="1:11" x14ac:dyDescent="0.25">
      <c r="A37" s="5" t="s">
        <v>20</v>
      </c>
      <c r="B37" s="5" t="s">
        <v>31</v>
      </c>
      <c r="C37" s="10">
        <v>0.34699999999999998</v>
      </c>
      <c r="D37" s="9">
        <v>0.31</v>
      </c>
      <c r="E37" s="9">
        <f t="shared" si="0"/>
        <v>0.34299999999999997</v>
      </c>
      <c r="F37" s="104">
        <v>0.157</v>
      </c>
      <c r="G37" s="104">
        <v>0.186</v>
      </c>
      <c r="H37" s="240"/>
      <c r="I37" s="240"/>
      <c r="J37" s="240"/>
      <c r="K37" s="240"/>
    </row>
    <row r="38" spans="1:11" x14ac:dyDescent="0.25">
      <c r="A38" s="5"/>
      <c r="B38" s="5" t="s">
        <v>6</v>
      </c>
      <c r="C38" s="10">
        <v>0.34300000000000003</v>
      </c>
      <c r="D38" s="9">
        <v>0.318</v>
      </c>
      <c r="E38" s="9">
        <f t="shared" si="0"/>
        <v>0.33899999999999997</v>
      </c>
      <c r="F38" s="104">
        <v>0.154</v>
      </c>
      <c r="G38" s="104">
        <v>0.185</v>
      </c>
      <c r="H38" s="240"/>
      <c r="I38" s="240"/>
      <c r="J38" s="240"/>
      <c r="K38" s="240"/>
    </row>
    <row r="39" spans="1:11" x14ac:dyDescent="0.25">
      <c r="A39" s="5"/>
      <c r="B39" s="5" t="s">
        <v>7</v>
      </c>
      <c r="C39" s="10">
        <v>0.34</v>
      </c>
      <c r="D39" s="9">
        <v>0.318</v>
      </c>
      <c r="E39" s="9">
        <f t="shared" si="0"/>
        <v>0.34199999999999997</v>
      </c>
      <c r="F39" s="104">
        <v>0.161</v>
      </c>
      <c r="G39" s="104">
        <v>0.18099999999999999</v>
      </c>
      <c r="H39" s="240"/>
      <c r="I39" s="240"/>
      <c r="J39" s="240"/>
      <c r="K39" s="240"/>
    </row>
    <row r="40" spans="1:11" x14ac:dyDescent="0.25">
      <c r="A40" s="5"/>
      <c r="B40" s="5" t="s">
        <v>10</v>
      </c>
      <c r="C40" s="10">
        <v>0.34300000000000003</v>
      </c>
      <c r="D40" s="9">
        <v>0.316</v>
      </c>
      <c r="E40" s="9">
        <f t="shared" si="0"/>
        <v>0.34099999999999997</v>
      </c>
      <c r="F40" s="104">
        <v>0.157</v>
      </c>
      <c r="G40" s="104">
        <v>0.184</v>
      </c>
      <c r="H40" s="240"/>
      <c r="I40" s="240"/>
      <c r="J40" s="240"/>
      <c r="K40" s="240"/>
    </row>
    <row r="41" spans="1:11" x14ac:dyDescent="0.25">
      <c r="A41" s="5"/>
      <c r="B41" s="5" t="s">
        <v>30</v>
      </c>
      <c r="C41" s="10">
        <v>0.32400000000000001</v>
      </c>
      <c r="D41" s="9">
        <v>0.308</v>
      </c>
      <c r="E41" s="9">
        <f t="shared" si="0"/>
        <v>0.36699999999999999</v>
      </c>
      <c r="F41" s="104">
        <v>0.16900000000000001</v>
      </c>
      <c r="G41" s="104">
        <v>0.19800000000000001</v>
      </c>
      <c r="H41" s="240"/>
      <c r="I41" s="240"/>
      <c r="J41" s="240"/>
      <c r="K41" s="240"/>
    </row>
    <row r="42" spans="1:11" x14ac:dyDescent="0.25">
      <c r="A42" s="5"/>
      <c r="B42" s="5" t="s">
        <v>34</v>
      </c>
      <c r="C42" s="10">
        <v>0.318</v>
      </c>
      <c r="D42" s="9">
        <v>0.30199999999999999</v>
      </c>
      <c r="E42" s="9">
        <f t="shared" si="0"/>
        <v>0.38</v>
      </c>
      <c r="F42" s="104">
        <v>0.17199999999999999</v>
      </c>
      <c r="G42" s="104">
        <v>0.20799999999999999</v>
      </c>
      <c r="H42" s="240"/>
      <c r="I42" s="240"/>
      <c r="J42" s="240"/>
      <c r="K42" s="240"/>
    </row>
    <row r="43" spans="1:11" x14ac:dyDescent="0.25">
      <c r="A43" s="5"/>
      <c r="B43" s="5" t="s">
        <v>35</v>
      </c>
      <c r="C43" s="10">
        <v>0.30499999999999999</v>
      </c>
      <c r="D43" s="9">
        <v>0.29099999999999998</v>
      </c>
      <c r="E43" s="9">
        <f t="shared" si="0"/>
        <v>0.40400000000000003</v>
      </c>
      <c r="F43" s="104">
        <v>0.18099999999999999</v>
      </c>
      <c r="G43" s="104">
        <v>0.223</v>
      </c>
      <c r="H43" s="240"/>
      <c r="I43" s="240"/>
      <c r="J43" s="240"/>
      <c r="K43" s="240"/>
    </row>
    <row r="44" spans="1:11" x14ac:dyDescent="0.25">
      <c r="A44" s="5"/>
      <c r="B44" s="5" t="s">
        <v>51</v>
      </c>
      <c r="C44" s="10">
        <v>0.27700000000000002</v>
      </c>
      <c r="D44" s="9">
        <v>0.316</v>
      </c>
      <c r="E44" s="9">
        <f t="shared" si="0"/>
        <v>0.40700000000000003</v>
      </c>
      <c r="F44" s="104">
        <v>0.17799999999999999</v>
      </c>
      <c r="G44" s="104">
        <v>0.22900000000000001</v>
      </c>
      <c r="H44" s="240"/>
      <c r="I44" s="240"/>
      <c r="J44" s="240"/>
      <c r="K44" s="240"/>
    </row>
    <row r="45" spans="1:11" x14ac:dyDescent="0.25">
      <c r="A45" s="5"/>
      <c r="B45" s="5" t="s">
        <v>100</v>
      </c>
      <c r="C45" s="10">
        <v>0.26400000000000001</v>
      </c>
      <c r="D45" s="9">
        <v>0.32500000000000001</v>
      </c>
      <c r="E45" s="9">
        <f t="shared" si="0"/>
        <v>0.41100000000000003</v>
      </c>
      <c r="F45" s="104">
        <v>0.182</v>
      </c>
      <c r="G45" s="104">
        <v>0.22900000000000001</v>
      </c>
      <c r="H45" s="240"/>
      <c r="I45" s="240"/>
      <c r="J45" s="240"/>
      <c r="K45" s="240"/>
    </row>
    <row r="46" spans="1:11" x14ac:dyDescent="0.25">
      <c r="A46" s="5"/>
      <c r="B46" s="5" t="s">
        <v>168</v>
      </c>
      <c r="C46" s="10">
        <v>0.26400000000000001</v>
      </c>
      <c r="D46" s="9">
        <v>0.33400000000000002</v>
      </c>
      <c r="E46" s="9">
        <f t="shared" si="0"/>
        <v>0.40100000000000002</v>
      </c>
      <c r="F46" s="104">
        <v>0.17299999999999999</v>
      </c>
      <c r="G46" s="104">
        <v>0.22800000000000001</v>
      </c>
      <c r="H46" s="240"/>
      <c r="I46" s="240"/>
      <c r="J46" s="240"/>
      <c r="K46" s="240"/>
    </row>
    <row r="47" spans="1:11" x14ac:dyDescent="0.25">
      <c r="A47" s="5"/>
      <c r="B47" s="5" t="s">
        <v>209</v>
      </c>
      <c r="C47" s="10">
        <v>0.26300000000000001</v>
      </c>
      <c r="D47" s="9">
        <v>0.33</v>
      </c>
      <c r="E47" s="9">
        <f t="shared" si="0"/>
        <v>0.40700000000000003</v>
      </c>
      <c r="F47" s="104">
        <v>0.17499999999999999</v>
      </c>
      <c r="G47" s="104">
        <v>0.23200000000000001</v>
      </c>
      <c r="H47" s="240"/>
      <c r="I47" s="240"/>
      <c r="J47" s="240"/>
      <c r="K47" s="240"/>
    </row>
    <row r="48" spans="1:11" x14ac:dyDescent="0.25">
      <c r="A48" s="5" t="s">
        <v>21</v>
      </c>
      <c r="B48" s="5" t="s">
        <v>31</v>
      </c>
      <c r="C48" s="10">
        <v>0.30199999999999999</v>
      </c>
      <c r="D48" s="9">
        <v>0.318</v>
      </c>
      <c r="E48" s="9">
        <f t="shared" si="0"/>
        <v>0.38</v>
      </c>
      <c r="F48" s="104">
        <v>0.16700000000000001</v>
      </c>
      <c r="G48" s="104">
        <v>0.21299999999999999</v>
      </c>
      <c r="H48" s="240"/>
      <c r="I48" s="240"/>
      <c r="J48" s="240"/>
      <c r="K48" s="240"/>
    </row>
    <row r="49" spans="1:11" x14ac:dyDescent="0.25">
      <c r="A49" s="5"/>
      <c r="B49" s="5" t="s">
        <v>6</v>
      </c>
      <c r="C49" s="10">
        <v>0.30199999999999999</v>
      </c>
      <c r="D49" s="9">
        <v>0.32100000000000001</v>
      </c>
      <c r="E49" s="9">
        <f t="shared" si="0"/>
        <v>0.376</v>
      </c>
      <c r="F49" s="104">
        <v>0.16500000000000001</v>
      </c>
      <c r="G49" s="104">
        <v>0.21099999999999999</v>
      </c>
      <c r="H49" s="240"/>
      <c r="I49" s="240"/>
      <c r="J49" s="240"/>
      <c r="K49" s="240"/>
    </row>
    <row r="50" spans="1:11" x14ac:dyDescent="0.25">
      <c r="A50" s="5"/>
      <c r="B50" s="5" t="s">
        <v>7</v>
      </c>
      <c r="C50" s="10">
        <v>0.29899999999999999</v>
      </c>
      <c r="D50" s="9">
        <v>0.32200000000000001</v>
      </c>
      <c r="E50" s="9">
        <f t="shared" si="0"/>
        <v>0.379</v>
      </c>
      <c r="F50" s="104">
        <v>0.16900000000000001</v>
      </c>
      <c r="G50" s="104">
        <v>0.21</v>
      </c>
      <c r="H50" s="240"/>
      <c r="I50" s="240"/>
      <c r="J50" s="240"/>
      <c r="K50" s="240"/>
    </row>
    <row r="51" spans="1:11" x14ac:dyDescent="0.25">
      <c r="A51" s="5"/>
      <c r="B51" s="5" t="s">
        <v>10</v>
      </c>
      <c r="C51" s="10">
        <v>0.29699999999999999</v>
      </c>
      <c r="D51" s="9">
        <v>0.32500000000000001</v>
      </c>
      <c r="E51" s="9">
        <f t="shared" si="0"/>
        <v>0.378</v>
      </c>
      <c r="F51" s="104">
        <v>0.16800000000000001</v>
      </c>
      <c r="G51" s="104">
        <v>0.21</v>
      </c>
      <c r="H51" s="240"/>
      <c r="I51" s="240"/>
      <c r="J51" s="240"/>
      <c r="K51" s="240"/>
    </row>
    <row r="52" spans="1:11" x14ac:dyDescent="0.25">
      <c r="A52" s="5"/>
      <c r="B52" s="5" t="s">
        <v>30</v>
      </c>
      <c r="C52" s="10">
        <v>0.28199999999999997</v>
      </c>
      <c r="D52" s="9">
        <v>0.312</v>
      </c>
      <c r="E52" s="9">
        <f t="shared" si="0"/>
        <v>0.40700000000000003</v>
      </c>
      <c r="F52" s="104">
        <v>0.18099999999999999</v>
      </c>
      <c r="G52" s="104">
        <v>0.22600000000000001</v>
      </c>
      <c r="H52" s="240"/>
      <c r="I52" s="240"/>
      <c r="J52" s="240"/>
      <c r="K52" s="240"/>
    </row>
    <row r="53" spans="1:11" x14ac:dyDescent="0.25">
      <c r="A53" s="5"/>
      <c r="B53" s="5" t="s">
        <v>34</v>
      </c>
      <c r="C53" s="10">
        <v>0.27900000000000003</v>
      </c>
      <c r="D53" s="9">
        <v>0.31</v>
      </c>
      <c r="E53" s="9">
        <f t="shared" si="0"/>
        <v>0.41000000000000003</v>
      </c>
      <c r="F53" s="104">
        <v>0.182</v>
      </c>
      <c r="G53" s="104">
        <v>0.22800000000000001</v>
      </c>
      <c r="H53" s="240"/>
      <c r="I53" s="240"/>
      <c r="J53" s="240"/>
      <c r="K53" s="240"/>
    </row>
    <row r="54" spans="1:11" x14ac:dyDescent="0.25">
      <c r="A54" s="5"/>
      <c r="B54" s="5" t="s">
        <v>35</v>
      </c>
      <c r="C54" s="10">
        <v>0.26600000000000001</v>
      </c>
      <c r="D54" s="9">
        <v>0.3</v>
      </c>
      <c r="E54" s="9">
        <f t="shared" si="0"/>
        <v>0.433</v>
      </c>
      <c r="F54" s="104">
        <v>0.188</v>
      </c>
      <c r="G54" s="104">
        <v>0.245</v>
      </c>
      <c r="H54" s="240"/>
      <c r="I54" s="240"/>
      <c r="J54" s="240"/>
      <c r="K54" s="240"/>
    </row>
    <row r="55" spans="1:11" x14ac:dyDescent="0.25">
      <c r="A55" s="5"/>
      <c r="B55" s="5" t="s">
        <v>51</v>
      </c>
      <c r="C55" s="10">
        <v>0.25</v>
      </c>
      <c r="D55" s="9">
        <v>0.312</v>
      </c>
      <c r="E55" s="9">
        <f t="shared" si="0"/>
        <v>0.438</v>
      </c>
      <c r="F55" s="104">
        <v>0.189</v>
      </c>
      <c r="G55" s="104">
        <v>0.249</v>
      </c>
      <c r="H55" s="240"/>
      <c r="I55" s="240"/>
      <c r="J55" s="240"/>
      <c r="K55" s="240"/>
    </row>
    <row r="56" spans="1:11" x14ac:dyDescent="0.25">
      <c r="A56" s="5"/>
      <c r="B56" s="5" t="s">
        <v>100</v>
      </c>
      <c r="C56" s="10">
        <v>0.24099999999999999</v>
      </c>
      <c r="D56" s="9">
        <v>0.318</v>
      </c>
      <c r="E56" s="9">
        <f t="shared" si="0"/>
        <v>0.441</v>
      </c>
      <c r="F56" s="104">
        <v>0.192</v>
      </c>
      <c r="G56" s="104">
        <v>0.249</v>
      </c>
      <c r="H56" s="240"/>
      <c r="I56" s="240"/>
      <c r="J56" s="240"/>
      <c r="K56" s="240"/>
    </row>
    <row r="57" spans="1:11" x14ac:dyDescent="0.25">
      <c r="A57" s="5"/>
      <c r="B57" s="5" t="s">
        <v>168</v>
      </c>
      <c r="C57" s="10">
        <v>0.24399999999999999</v>
      </c>
      <c r="D57" s="9">
        <v>0.32200000000000001</v>
      </c>
      <c r="E57" s="9">
        <f t="shared" si="0"/>
        <v>0.434</v>
      </c>
      <c r="F57" s="104">
        <v>0.184</v>
      </c>
      <c r="G57" s="104">
        <v>0.25</v>
      </c>
      <c r="H57" s="240"/>
      <c r="I57" s="240"/>
      <c r="J57" s="240"/>
      <c r="K57" s="240"/>
    </row>
    <row r="58" spans="1:11" x14ac:dyDescent="0.25">
      <c r="A58" s="5"/>
      <c r="B58" s="5" t="s">
        <v>209</v>
      </c>
      <c r="C58" s="10">
        <v>0.24299999999999999</v>
      </c>
      <c r="D58" s="9">
        <v>0.317</v>
      </c>
      <c r="E58" s="9">
        <f t="shared" si="0"/>
        <v>0.44</v>
      </c>
      <c r="F58" s="104">
        <v>0.186</v>
      </c>
      <c r="G58" s="104">
        <v>0.254</v>
      </c>
      <c r="H58" s="240"/>
      <c r="I58" s="240"/>
      <c r="J58" s="240"/>
      <c r="K58" s="240"/>
    </row>
    <row r="59" spans="1:11" x14ac:dyDescent="0.25">
      <c r="A59" s="5" t="s">
        <v>22</v>
      </c>
      <c r="B59" s="5" t="s">
        <v>31</v>
      </c>
      <c r="C59" s="10">
        <v>0.35399999999999998</v>
      </c>
      <c r="D59" s="9">
        <v>0.315</v>
      </c>
      <c r="E59" s="9">
        <f t="shared" si="0"/>
        <v>0.33099999999999996</v>
      </c>
      <c r="F59" s="104">
        <v>0.14699999999999999</v>
      </c>
      <c r="G59" s="104">
        <v>0.184</v>
      </c>
      <c r="H59" s="240"/>
      <c r="I59" s="240"/>
      <c r="J59" s="240"/>
      <c r="K59" s="240"/>
    </row>
    <row r="60" spans="1:11" x14ac:dyDescent="0.25">
      <c r="A60" s="5"/>
      <c r="B60" s="5" t="s">
        <v>6</v>
      </c>
      <c r="C60" s="10">
        <v>0.34599999999999997</v>
      </c>
      <c r="D60" s="9">
        <v>0.32100000000000001</v>
      </c>
      <c r="E60" s="9">
        <f t="shared" si="0"/>
        <v>0.33299999999999996</v>
      </c>
      <c r="F60" s="104">
        <v>0.14799999999999999</v>
      </c>
      <c r="G60" s="104">
        <v>0.185</v>
      </c>
      <c r="H60" s="240"/>
      <c r="I60" s="240"/>
      <c r="J60" s="240"/>
      <c r="K60" s="240"/>
    </row>
    <row r="61" spans="1:11" x14ac:dyDescent="0.25">
      <c r="A61" s="5"/>
      <c r="B61" s="5" t="s">
        <v>7</v>
      </c>
      <c r="C61" s="10">
        <v>0.34</v>
      </c>
      <c r="D61" s="9">
        <v>0.32100000000000001</v>
      </c>
      <c r="E61" s="9">
        <f t="shared" si="0"/>
        <v>0.33899999999999997</v>
      </c>
      <c r="F61" s="104">
        <v>0.15</v>
      </c>
      <c r="G61" s="104">
        <v>0.189</v>
      </c>
      <c r="H61" s="240"/>
      <c r="I61" s="240"/>
      <c r="J61" s="240"/>
      <c r="K61" s="240"/>
    </row>
    <row r="62" spans="1:11" x14ac:dyDescent="0.25">
      <c r="A62" s="5"/>
      <c r="B62" s="5" t="s">
        <v>10</v>
      </c>
      <c r="C62" s="10">
        <v>0.33800000000000002</v>
      </c>
      <c r="D62" s="9">
        <v>0.32</v>
      </c>
      <c r="E62" s="9">
        <f t="shared" si="0"/>
        <v>0.34199999999999997</v>
      </c>
      <c r="F62" s="104">
        <v>0.14899999999999999</v>
      </c>
      <c r="G62" s="104">
        <v>0.193</v>
      </c>
      <c r="H62" s="240"/>
      <c r="I62" s="240"/>
      <c r="J62" s="240"/>
      <c r="K62" s="240"/>
    </row>
    <row r="63" spans="1:11" x14ac:dyDescent="0.25">
      <c r="A63" s="20"/>
      <c r="B63" s="5" t="s">
        <v>30</v>
      </c>
      <c r="C63" s="10">
        <v>0.317</v>
      </c>
      <c r="D63" s="9">
        <v>0.314</v>
      </c>
      <c r="E63" s="9">
        <f t="shared" si="0"/>
        <v>0.36899999999999999</v>
      </c>
      <c r="F63" s="104">
        <v>0.16300000000000001</v>
      </c>
      <c r="G63" s="104">
        <v>0.20599999999999999</v>
      </c>
      <c r="H63" s="240"/>
      <c r="I63" s="240"/>
      <c r="J63" s="240"/>
      <c r="K63" s="240"/>
    </row>
    <row r="64" spans="1:11" x14ac:dyDescent="0.25">
      <c r="A64" s="20"/>
      <c r="B64" s="5" t="s">
        <v>34</v>
      </c>
      <c r="C64" s="10">
        <v>0.307</v>
      </c>
      <c r="D64" s="9">
        <v>0.317</v>
      </c>
      <c r="E64" s="9">
        <f t="shared" si="0"/>
        <v>0.376</v>
      </c>
      <c r="F64" s="104">
        <v>0.16500000000000001</v>
      </c>
      <c r="G64" s="104">
        <v>0.21099999999999999</v>
      </c>
      <c r="H64" s="241"/>
      <c r="I64" s="240"/>
      <c r="J64" s="240"/>
      <c r="K64" s="240"/>
    </row>
    <row r="65" spans="1:11" x14ac:dyDescent="0.25">
      <c r="B65" s="5" t="s">
        <v>35</v>
      </c>
      <c r="C65" s="10">
        <v>0.28899999999999998</v>
      </c>
      <c r="D65" s="9">
        <v>0.308</v>
      </c>
      <c r="E65" s="9">
        <f t="shared" si="0"/>
        <v>0.40300000000000002</v>
      </c>
      <c r="F65" s="104">
        <v>0.17299999999999999</v>
      </c>
      <c r="G65" s="104">
        <v>0.23</v>
      </c>
      <c r="H65" s="241"/>
      <c r="I65" s="240"/>
      <c r="J65" s="240"/>
      <c r="K65" s="240"/>
    </row>
    <row r="66" spans="1:11" x14ac:dyDescent="0.25">
      <c r="B66" s="5" t="s">
        <v>51</v>
      </c>
      <c r="C66" s="10">
        <v>0.26900000000000002</v>
      </c>
      <c r="D66" s="9">
        <v>0.31900000000000001</v>
      </c>
      <c r="E66" s="9">
        <f t="shared" si="0"/>
        <v>0.41199999999999998</v>
      </c>
      <c r="F66" s="104">
        <v>0.17499999999999999</v>
      </c>
      <c r="G66" s="104">
        <v>0.23699999999999999</v>
      </c>
      <c r="H66" s="241"/>
      <c r="I66" s="240"/>
      <c r="J66" s="240"/>
      <c r="K66" s="240"/>
    </row>
    <row r="67" spans="1:11" x14ac:dyDescent="0.25">
      <c r="B67" s="5" t="s">
        <v>100</v>
      </c>
      <c r="C67" s="10">
        <v>0.26200000000000001</v>
      </c>
      <c r="D67" s="9">
        <v>0.32500000000000001</v>
      </c>
      <c r="E67" s="9">
        <f t="shared" si="0"/>
        <v>0.41200000000000003</v>
      </c>
      <c r="F67" s="104">
        <v>0.17799999999999999</v>
      </c>
      <c r="G67" s="104">
        <v>0.23400000000000001</v>
      </c>
      <c r="H67" s="241"/>
      <c r="I67" s="240"/>
      <c r="J67" s="240"/>
      <c r="K67" s="240"/>
    </row>
    <row r="68" spans="1:11" x14ac:dyDescent="0.25">
      <c r="B68" s="5" t="s">
        <v>168</v>
      </c>
      <c r="C68" s="10">
        <v>0.26600000000000001</v>
      </c>
      <c r="D68" s="9">
        <v>0.32800000000000001</v>
      </c>
      <c r="E68" s="9">
        <f t="shared" si="0"/>
        <v>0.40600000000000003</v>
      </c>
      <c r="F68" s="104">
        <v>0.17100000000000001</v>
      </c>
      <c r="G68" s="104">
        <v>0.23499999999999999</v>
      </c>
      <c r="H68" s="241"/>
      <c r="I68" s="240"/>
      <c r="J68" s="240"/>
      <c r="K68" s="240"/>
    </row>
    <row r="69" spans="1:11" x14ac:dyDescent="0.25">
      <c r="B69" s="5" t="s">
        <v>209</v>
      </c>
      <c r="C69" s="10">
        <v>0.26400000000000001</v>
      </c>
      <c r="D69" s="9">
        <v>0.32900000000000001</v>
      </c>
      <c r="E69" s="9">
        <f t="shared" si="0"/>
        <v>0.40700000000000003</v>
      </c>
      <c r="F69" s="104">
        <v>0.17</v>
      </c>
      <c r="G69" s="124">
        <v>0.23699999999999999</v>
      </c>
      <c r="H69" s="241"/>
      <c r="I69" s="240"/>
      <c r="J69" s="240"/>
      <c r="K69" s="240"/>
    </row>
    <row r="70" spans="1:11" x14ac:dyDescent="0.25">
      <c r="A70" s="123" t="s">
        <v>0</v>
      </c>
      <c r="B70" s="18" t="s">
        <v>31</v>
      </c>
      <c r="C70" s="201">
        <v>0.34499999999999997</v>
      </c>
      <c r="D70" s="201">
        <v>0.311</v>
      </c>
      <c r="E70" s="201">
        <f t="shared" si="0"/>
        <v>0.34399999999999997</v>
      </c>
      <c r="F70" s="106">
        <v>0.154</v>
      </c>
      <c r="G70" s="106">
        <v>0.19</v>
      </c>
      <c r="H70" s="119"/>
      <c r="I70" s="240"/>
      <c r="J70" s="240"/>
      <c r="K70" s="240"/>
    </row>
    <row r="71" spans="1:11" x14ac:dyDescent="0.25">
      <c r="A71" s="242"/>
      <c r="B71" s="7" t="s">
        <v>6</v>
      </c>
      <c r="C71" s="10">
        <v>0.34</v>
      </c>
      <c r="D71" s="10">
        <v>0.317</v>
      </c>
      <c r="E71" s="10">
        <f t="shared" si="0"/>
        <v>0.34299999999999997</v>
      </c>
      <c r="F71" s="107">
        <v>0.154</v>
      </c>
      <c r="G71" s="107">
        <v>0.189</v>
      </c>
      <c r="H71" s="119"/>
      <c r="I71" s="240"/>
      <c r="J71" s="240"/>
      <c r="K71" s="240"/>
    </row>
    <row r="72" spans="1:11" x14ac:dyDescent="0.25">
      <c r="A72" s="120"/>
      <c r="B72" s="7" t="s">
        <v>7</v>
      </c>
      <c r="C72" s="10">
        <v>0.33500000000000002</v>
      </c>
      <c r="D72" s="10">
        <v>0.317</v>
      </c>
      <c r="E72" s="10">
        <f t="shared" si="0"/>
        <v>0.34699999999999998</v>
      </c>
      <c r="F72" s="107">
        <v>0.158</v>
      </c>
      <c r="G72" s="107">
        <v>0.189</v>
      </c>
      <c r="H72" s="119"/>
      <c r="I72" s="240"/>
      <c r="J72" s="240"/>
      <c r="K72" s="240"/>
    </row>
    <row r="73" spans="1:11" x14ac:dyDescent="0.25">
      <c r="A73" s="120"/>
      <c r="B73" s="7" t="s">
        <v>10</v>
      </c>
      <c r="C73" s="10">
        <v>0.33400000000000002</v>
      </c>
      <c r="D73" s="10">
        <v>0.318</v>
      </c>
      <c r="E73" s="10">
        <f t="shared" si="0"/>
        <v>0.34799999999999998</v>
      </c>
      <c r="F73" s="107">
        <v>0.157</v>
      </c>
      <c r="G73" s="107">
        <v>0.191</v>
      </c>
      <c r="H73" s="119"/>
      <c r="I73" s="240"/>
      <c r="J73" s="240"/>
      <c r="K73" s="240"/>
    </row>
    <row r="74" spans="1:11" x14ac:dyDescent="0.25">
      <c r="A74" s="120"/>
      <c r="B74" s="7" t="s">
        <v>30</v>
      </c>
      <c r="C74" s="10">
        <v>0.316</v>
      </c>
      <c r="D74" s="10">
        <v>0.308</v>
      </c>
      <c r="E74" s="10">
        <f t="shared" si="0"/>
        <v>0.377</v>
      </c>
      <c r="F74" s="107">
        <v>0.17</v>
      </c>
      <c r="G74" s="107">
        <v>0.20699999999999999</v>
      </c>
      <c r="H74" s="119"/>
      <c r="I74" s="240"/>
      <c r="J74" s="240"/>
      <c r="K74" s="240"/>
    </row>
    <row r="75" spans="1:11" x14ac:dyDescent="0.25">
      <c r="A75" s="120"/>
      <c r="B75" s="7" t="s">
        <v>34</v>
      </c>
      <c r="C75" s="10">
        <v>0.309</v>
      </c>
      <c r="D75" s="10">
        <v>0.307</v>
      </c>
      <c r="E75" s="10">
        <f t="shared" ref="E75:E80" si="1">F75+G75</f>
        <v>0.38500000000000001</v>
      </c>
      <c r="F75" s="107">
        <v>0.17199999999999999</v>
      </c>
      <c r="G75" s="107">
        <v>0.21299999999999999</v>
      </c>
      <c r="H75" s="119"/>
      <c r="I75" s="240"/>
      <c r="J75" s="240"/>
      <c r="K75" s="240"/>
    </row>
    <row r="76" spans="1:11" x14ac:dyDescent="0.25">
      <c r="A76" s="120"/>
      <c r="B76" s="7" t="s">
        <v>35</v>
      </c>
      <c r="C76" s="10">
        <v>0.29799999999999999</v>
      </c>
      <c r="D76" s="10">
        <v>0.29599999999999999</v>
      </c>
      <c r="E76" s="10">
        <f t="shared" si="1"/>
        <v>0.40600000000000003</v>
      </c>
      <c r="F76" s="107">
        <v>0.17799999999999999</v>
      </c>
      <c r="G76" s="107">
        <v>0.22800000000000001</v>
      </c>
      <c r="H76" s="119"/>
      <c r="I76" s="240"/>
      <c r="J76" s="240"/>
      <c r="K76" s="240"/>
    </row>
    <row r="77" spans="1:11" x14ac:dyDescent="0.25">
      <c r="A77" s="120"/>
      <c r="B77" s="7" t="s">
        <v>51</v>
      </c>
      <c r="C77" s="10">
        <v>0.27700000000000002</v>
      </c>
      <c r="D77" s="10">
        <v>0.312</v>
      </c>
      <c r="E77" s="10">
        <f t="shared" si="1"/>
        <v>0.41100000000000003</v>
      </c>
      <c r="F77" s="107">
        <v>0.17799999999999999</v>
      </c>
      <c r="G77" s="107">
        <v>0.23300000000000001</v>
      </c>
      <c r="H77" s="119"/>
      <c r="I77" s="240"/>
      <c r="J77" s="240"/>
      <c r="K77" s="240"/>
    </row>
    <row r="78" spans="1:11" x14ac:dyDescent="0.25">
      <c r="A78" s="120"/>
      <c r="B78" s="7" t="s">
        <v>100</v>
      </c>
      <c r="C78" s="10">
        <v>0.26800000000000002</v>
      </c>
      <c r="D78" s="10">
        <v>0.31900000000000001</v>
      </c>
      <c r="E78" s="10">
        <f t="shared" si="1"/>
        <v>0.41300000000000003</v>
      </c>
      <c r="F78" s="107">
        <v>0.18099999999999999</v>
      </c>
      <c r="G78" s="107">
        <v>0.23200000000000001</v>
      </c>
      <c r="H78" s="119"/>
      <c r="I78" s="240"/>
      <c r="J78" s="240"/>
      <c r="K78" s="240"/>
    </row>
    <row r="79" spans="1:11" x14ac:dyDescent="0.25">
      <c r="A79" s="120"/>
      <c r="B79" s="7" t="s">
        <v>168</v>
      </c>
      <c r="C79" s="10">
        <v>0.27</v>
      </c>
      <c r="D79" s="10">
        <v>0.32400000000000001</v>
      </c>
      <c r="E79" s="10">
        <f t="shared" si="1"/>
        <v>0.40500000000000003</v>
      </c>
      <c r="F79" s="107">
        <v>0.17299999999999999</v>
      </c>
      <c r="G79" s="107">
        <v>0.23200000000000001</v>
      </c>
      <c r="H79" s="119"/>
      <c r="I79" s="240"/>
      <c r="J79" s="240"/>
      <c r="K79" s="240"/>
    </row>
    <row r="80" spans="1:11" x14ac:dyDescent="0.25">
      <c r="A80" s="121"/>
      <c r="B80" s="6" t="s">
        <v>209</v>
      </c>
      <c r="C80" s="30">
        <v>0.26900000000000002</v>
      </c>
      <c r="D80" s="30">
        <v>0.32200000000000001</v>
      </c>
      <c r="E80" s="30">
        <f t="shared" si="1"/>
        <v>0.40899999999999997</v>
      </c>
      <c r="F80" s="108">
        <v>0.17399999999999999</v>
      </c>
      <c r="G80" s="108">
        <v>0.23499999999999999</v>
      </c>
      <c r="H80" s="119"/>
      <c r="I80" s="240"/>
      <c r="J80" s="240"/>
      <c r="K80" s="240"/>
    </row>
    <row r="81" spans="1:11" ht="21" customHeight="1" x14ac:dyDescent="0.25">
      <c r="A81" s="243" t="s">
        <v>231</v>
      </c>
      <c r="B81" s="244"/>
      <c r="C81" s="244"/>
      <c r="D81" s="245"/>
      <c r="E81" s="246"/>
      <c r="F81" s="244"/>
      <c r="G81" s="244"/>
      <c r="H81" s="247"/>
    </row>
    <row r="82" spans="1:11" ht="15" customHeight="1" x14ac:dyDescent="0.25">
      <c r="A82" s="359" t="s">
        <v>224</v>
      </c>
      <c r="B82" s="360"/>
      <c r="C82" s="360"/>
      <c r="D82" s="360"/>
      <c r="E82" s="360"/>
      <c r="F82" s="360"/>
      <c r="H82" s="247"/>
    </row>
    <row r="83" spans="1:11" x14ac:dyDescent="0.25">
      <c r="A83" s="196" t="s">
        <v>167</v>
      </c>
      <c r="D83" s="248"/>
    </row>
    <row r="84" spans="1:11" x14ac:dyDescent="0.25">
      <c r="A84" s="249" t="s">
        <v>277</v>
      </c>
    </row>
    <row r="85" spans="1:11" ht="21.75" customHeight="1" x14ac:dyDescent="0.25">
      <c r="D85" s="240"/>
      <c r="E85" s="240"/>
      <c r="F85" s="240"/>
    </row>
    <row r="86" spans="1:11" ht="15.75" customHeight="1" x14ac:dyDescent="0.25"/>
    <row r="88" spans="1:11" x14ac:dyDescent="0.25">
      <c r="B88" s="240"/>
      <c r="C88" s="240"/>
      <c r="D88" s="240"/>
      <c r="E88" s="240"/>
      <c r="F88" s="240"/>
      <c r="G88" s="240"/>
      <c r="H88" s="240"/>
      <c r="I88" s="240"/>
      <c r="J88" s="240"/>
      <c r="K88" s="240"/>
    </row>
    <row r="89" spans="1:11" x14ac:dyDescent="0.25">
      <c r="B89" s="240"/>
      <c r="C89" s="240"/>
      <c r="D89" s="240"/>
      <c r="E89" s="240"/>
      <c r="F89" s="240"/>
      <c r="G89" s="240"/>
      <c r="H89" s="240"/>
      <c r="I89" s="240"/>
      <c r="J89" s="240"/>
      <c r="K89" s="240"/>
    </row>
    <row r="90" spans="1:11" x14ac:dyDescent="0.25">
      <c r="B90" s="240"/>
      <c r="C90" s="240"/>
      <c r="D90" s="240"/>
      <c r="E90" s="240"/>
      <c r="F90" s="240"/>
      <c r="G90" s="240"/>
      <c r="H90" s="240"/>
      <c r="I90" s="240"/>
      <c r="J90" s="240"/>
      <c r="K90" s="240"/>
    </row>
    <row r="91" spans="1:11" x14ac:dyDescent="0.25">
      <c r="B91" s="240"/>
      <c r="C91" s="240"/>
      <c r="D91" s="240"/>
      <c r="E91" s="240"/>
      <c r="F91" s="240"/>
      <c r="G91" s="240"/>
      <c r="H91" s="240"/>
      <c r="I91" s="240"/>
      <c r="J91" s="240"/>
      <c r="K91" s="240"/>
    </row>
    <row r="92" spans="1:11" x14ac:dyDescent="0.25">
      <c r="B92" s="240"/>
      <c r="C92" s="240"/>
      <c r="D92" s="240"/>
      <c r="E92" s="240"/>
      <c r="F92" s="240"/>
      <c r="G92" s="240"/>
      <c r="H92" s="240"/>
      <c r="I92" s="240"/>
      <c r="J92" s="240"/>
      <c r="K92" s="240"/>
    </row>
    <row r="93" spans="1:11" x14ac:dyDescent="0.25">
      <c r="B93" s="240"/>
      <c r="C93" s="240"/>
      <c r="D93" s="240"/>
      <c r="E93" s="240"/>
      <c r="F93" s="240"/>
      <c r="G93" s="240"/>
      <c r="H93" s="240"/>
      <c r="I93" s="240"/>
      <c r="J93" s="240"/>
      <c r="K93" s="240"/>
    </row>
    <row r="94" spans="1:11" x14ac:dyDescent="0.25">
      <c r="B94" s="240"/>
      <c r="C94" s="240"/>
      <c r="D94" s="240"/>
      <c r="E94" s="240"/>
      <c r="F94" s="240"/>
      <c r="G94" s="240"/>
      <c r="H94" s="240"/>
      <c r="I94" s="240"/>
      <c r="J94" s="240"/>
      <c r="K94" s="240"/>
    </row>
  </sheetData>
  <mergeCells count="7">
    <mergeCell ref="A1:F1"/>
    <mergeCell ref="A82:F82"/>
    <mergeCell ref="E2:G2"/>
    <mergeCell ref="D2:D3"/>
    <mergeCell ref="C2:C3"/>
    <mergeCell ref="B2:B3"/>
    <mergeCell ref="A2:A3"/>
  </mergeCells>
  <phoneticPr fontId="48"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2"/>
  <sheetViews>
    <sheetView showGridLines="0" zoomScaleNormal="100" workbookViewId="0">
      <selection activeCell="A26" sqref="A26"/>
    </sheetView>
  </sheetViews>
  <sheetFormatPr baseColWidth="10" defaultColWidth="11.42578125" defaultRowHeight="15" x14ac:dyDescent="0.25"/>
  <cols>
    <col min="1" max="1" width="60.7109375" style="16" customWidth="1"/>
    <col min="2" max="4" width="15.7109375" style="16" customWidth="1"/>
    <col min="5" max="16384" width="11.42578125" style="16"/>
  </cols>
  <sheetData>
    <row r="1" spans="1:4" ht="15" customHeight="1" x14ac:dyDescent="0.25">
      <c r="A1" s="344" t="s">
        <v>218</v>
      </c>
      <c r="B1" s="332"/>
      <c r="C1" s="332"/>
      <c r="D1" s="332"/>
    </row>
    <row r="2" spans="1:4" ht="15" customHeight="1" x14ac:dyDescent="0.25">
      <c r="A2" s="34"/>
    </row>
    <row r="3" spans="1:4" x14ac:dyDescent="0.25">
      <c r="A3" s="31"/>
    </row>
    <row r="4" spans="1:4" ht="22.5" customHeight="1" x14ac:dyDescent="0.25">
      <c r="A4" s="353" t="s">
        <v>63</v>
      </c>
      <c r="B4" s="364" t="s">
        <v>61</v>
      </c>
      <c r="C4" s="364" t="s">
        <v>62</v>
      </c>
      <c r="D4" s="365" t="s">
        <v>0</v>
      </c>
    </row>
    <row r="5" spans="1:4" ht="21" customHeight="1" x14ac:dyDescent="0.25">
      <c r="A5" s="355"/>
      <c r="B5" s="373"/>
      <c r="C5" s="373"/>
      <c r="D5" s="368"/>
    </row>
    <row r="6" spans="1:4" ht="15" customHeight="1" x14ac:dyDescent="0.25">
      <c r="A6" s="38" t="s">
        <v>68</v>
      </c>
      <c r="B6" s="19">
        <v>0.39800000000000002</v>
      </c>
      <c r="C6" s="369">
        <v>0.155</v>
      </c>
      <c r="D6" s="372">
        <v>0.35499999999999998</v>
      </c>
    </row>
    <row r="7" spans="1:4" ht="15" customHeight="1" x14ac:dyDescent="0.25">
      <c r="A7" s="38" t="s">
        <v>69</v>
      </c>
      <c r="B7" s="19">
        <v>0.61</v>
      </c>
      <c r="C7" s="370"/>
      <c r="D7" s="370"/>
    </row>
    <row r="8" spans="1:4" ht="15" customHeight="1" x14ac:dyDescent="0.25">
      <c r="A8" s="38" t="s">
        <v>70</v>
      </c>
      <c r="B8" s="19">
        <v>0.41099999999999998</v>
      </c>
      <c r="C8" s="370"/>
      <c r="D8" s="370"/>
    </row>
    <row r="9" spans="1:4" ht="15" customHeight="1" x14ac:dyDescent="0.25">
      <c r="A9" s="38" t="s">
        <v>67</v>
      </c>
      <c r="B9" s="19">
        <v>0.38300000000000001</v>
      </c>
      <c r="C9" s="371"/>
      <c r="D9" s="371"/>
    </row>
    <row r="10" spans="1:4" ht="15" customHeight="1" x14ac:dyDescent="0.25">
      <c r="A10" s="35" t="s">
        <v>64</v>
      </c>
      <c r="B10" s="19">
        <v>0.32800000000000001</v>
      </c>
      <c r="C10" s="19">
        <v>0.13900000000000001</v>
      </c>
      <c r="D10" s="37">
        <v>0.28599999999999998</v>
      </c>
    </row>
    <row r="11" spans="1:4" ht="15" customHeight="1" x14ac:dyDescent="0.25">
      <c r="A11" s="35" t="s">
        <v>65</v>
      </c>
      <c r="B11" s="19">
        <v>0.58599999999999997</v>
      </c>
      <c r="C11" s="19">
        <v>0.252</v>
      </c>
      <c r="D11" s="37">
        <v>0.52700000000000002</v>
      </c>
    </row>
    <row r="12" spans="1:4" ht="15" customHeight="1" x14ac:dyDescent="0.25">
      <c r="A12" s="35" t="s">
        <v>85</v>
      </c>
      <c r="B12" s="19">
        <v>0.4516</v>
      </c>
      <c r="C12" s="19">
        <v>0.18290000000000001</v>
      </c>
      <c r="D12" s="37">
        <v>0.40250000000000002</v>
      </c>
    </row>
    <row r="13" spans="1:4" ht="15" customHeight="1" x14ac:dyDescent="0.25">
      <c r="A13" s="35" t="s">
        <v>66</v>
      </c>
      <c r="B13" s="19">
        <v>0.48299999999999998</v>
      </c>
      <c r="C13" s="19">
        <v>0.19700000000000001</v>
      </c>
      <c r="D13" s="37">
        <v>0.41299999999999998</v>
      </c>
    </row>
    <row r="14" spans="1:4" ht="15" customHeight="1" x14ac:dyDescent="0.25">
      <c r="A14" s="33" t="s">
        <v>232</v>
      </c>
      <c r="B14" s="37">
        <v>0.45250000000000001</v>
      </c>
      <c r="C14" s="37">
        <v>0.1835</v>
      </c>
      <c r="D14" s="37">
        <v>0.40279999999999999</v>
      </c>
    </row>
    <row r="15" spans="1:4" s="53" customFormat="1" ht="15" customHeight="1" x14ac:dyDescent="0.25">
      <c r="A15" s="54" t="s">
        <v>217</v>
      </c>
      <c r="B15" s="37">
        <v>0.43330000000000002</v>
      </c>
      <c r="C15" s="37">
        <v>0.16980000000000001</v>
      </c>
      <c r="D15" s="37">
        <v>0.38379999999999997</v>
      </c>
    </row>
    <row r="16" spans="1:4" ht="15" customHeight="1" x14ac:dyDescent="0.25">
      <c r="A16" s="54" t="s">
        <v>170</v>
      </c>
      <c r="B16" s="55">
        <v>0.39899999999999997</v>
      </c>
      <c r="C16" s="55">
        <v>0.14400000000000002</v>
      </c>
      <c r="D16" s="55">
        <v>0.35</v>
      </c>
    </row>
    <row r="17" spans="1:6" ht="30.75" customHeight="1" x14ac:dyDescent="0.25">
      <c r="A17" s="100" t="s">
        <v>196</v>
      </c>
      <c r="B17" s="109"/>
      <c r="C17" s="109"/>
      <c r="D17" s="109"/>
    </row>
    <row r="18" spans="1:6" ht="32.25" customHeight="1" x14ac:dyDescent="0.25">
      <c r="A18" s="367" t="s">
        <v>228</v>
      </c>
      <c r="B18" s="367"/>
      <c r="C18" s="367"/>
      <c r="D18" s="367"/>
    </row>
    <row r="19" spans="1:6" x14ac:dyDescent="0.25">
      <c r="A19" s="317" t="s">
        <v>225</v>
      </c>
      <c r="B19" s="318"/>
      <c r="C19" s="318"/>
      <c r="D19" s="318"/>
      <c r="E19" s="318"/>
      <c r="F19" s="318"/>
    </row>
    <row r="20" spans="1:6" x14ac:dyDescent="0.25">
      <c r="A20" s="3" t="s">
        <v>167</v>
      </c>
    </row>
    <row r="21" spans="1:6" ht="15" customHeight="1" x14ac:dyDescent="0.25">
      <c r="A21" s="93" t="s">
        <v>277</v>
      </c>
    </row>
    <row r="22" spans="1:6" x14ac:dyDescent="0.25">
      <c r="A22" s="31"/>
    </row>
  </sheetData>
  <mergeCells count="9">
    <mergeCell ref="A19:F19"/>
    <mergeCell ref="A18:D18"/>
    <mergeCell ref="A1:D1"/>
    <mergeCell ref="A4:A5"/>
    <mergeCell ref="D4:D5"/>
    <mergeCell ref="C6:C9"/>
    <mergeCell ref="D6:D9"/>
    <mergeCell ref="B4:B5"/>
    <mergeCell ref="C4: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2"/>
  <sheetViews>
    <sheetView zoomScale="111" zoomScaleNormal="55" workbookViewId="0">
      <selection activeCell="A30" sqref="A30:F30"/>
    </sheetView>
  </sheetViews>
  <sheetFormatPr baseColWidth="10" defaultRowHeight="12" x14ac:dyDescent="0.2"/>
  <cols>
    <col min="1" max="1" width="21.28515625" style="45" customWidth="1"/>
    <col min="2" max="2" width="62.7109375" style="45" customWidth="1"/>
    <col min="3" max="3" width="11.28515625" style="45" customWidth="1"/>
    <col min="4" max="4" width="13.28515625" style="45" customWidth="1"/>
    <col min="5" max="16384" width="11.42578125" style="45"/>
  </cols>
  <sheetData>
    <row r="1" spans="1:7" ht="15" x14ac:dyDescent="0.25">
      <c r="A1" s="338" t="s">
        <v>221</v>
      </c>
      <c r="B1" s="335"/>
      <c r="C1" s="335"/>
      <c r="D1" s="335"/>
    </row>
    <row r="2" spans="1:7" ht="15" x14ac:dyDescent="0.25">
      <c r="A2" s="92"/>
      <c r="B2" s="374"/>
      <c r="C2" s="374"/>
      <c r="D2" s="374"/>
    </row>
    <row r="3" spans="1:7" ht="36" x14ac:dyDescent="0.2">
      <c r="A3" s="112"/>
      <c r="B3" s="46"/>
      <c r="C3" s="47" t="s">
        <v>4</v>
      </c>
      <c r="D3" s="47" t="s">
        <v>3</v>
      </c>
      <c r="E3" s="47" t="s">
        <v>0</v>
      </c>
      <c r="F3" s="47" t="s">
        <v>219</v>
      </c>
    </row>
    <row r="4" spans="1:7" x14ac:dyDescent="0.2">
      <c r="A4" s="376" t="s">
        <v>190</v>
      </c>
      <c r="B4" s="110" t="s">
        <v>101</v>
      </c>
      <c r="C4" s="48">
        <v>0.24686702472098429</v>
      </c>
      <c r="D4" s="48">
        <v>0.25271350524907571</v>
      </c>
      <c r="E4" s="48">
        <v>0.24931793115458289</v>
      </c>
      <c r="F4" s="48">
        <v>0.27800000000000002</v>
      </c>
      <c r="G4" s="138"/>
    </row>
    <row r="5" spans="1:7" x14ac:dyDescent="0.2">
      <c r="A5" s="376"/>
      <c r="B5" s="111" t="s">
        <v>102</v>
      </c>
      <c r="C5" s="49">
        <v>0.32740860432235908</v>
      </c>
      <c r="D5" s="49">
        <v>0.33533687018921149</v>
      </c>
      <c r="E5" s="49">
        <v>0.33021810238967192</v>
      </c>
      <c r="F5" s="49">
        <v>0.38700000000000001</v>
      </c>
      <c r="G5" s="138"/>
    </row>
    <row r="6" spans="1:7" x14ac:dyDescent="0.2">
      <c r="A6" s="377" t="s">
        <v>198</v>
      </c>
      <c r="B6" s="145" t="s">
        <v>19</v>
      </c>
      <c r="C6" s="180">
        <v>0.211478754546261</v>
      </c>
      <c r="D6" s="180">
        <v>0.21882191951234681</v>
      </c>
      <c r="E6" s="180">
        <v>0.21452427184466019</v>
      </c>
      <c r="F6" s="180">
        <v>0.23899999999999999</v>
      </c>
      <c r="G6" s="181"/>
    </row>
    <row r="7" spans="1:7" x14ac:dyDescent="0.2">
      <c r="A7" s="377"/>
      <c r="B7" s="143" t="s">
        <v>183</v>
      </c>
      <c r="C7" s="182">
        <v>0.27203252032520331</v>
      </c>
      <c r="D7" s="182">
        <v>0.30210157618213662</v>
      </c>
      <c r="E7" s="182">
        <v>0.28437574886173023</v>
      </c>
      <c r="F7" s="182">
        <v>0.317</v>
      </c>
      <c r="G7" s="181"/>
    </row>
    <row r="8" spans="1:7" x14ac:dyDescent="0.2">
      <c r="A8" s="377"/>
      <c r="B8" s="143" t="s">
        <v>184</v>
      </c>
      <c r="C8" s="182">
        <v>0.30900356045456762</v>
      </c>
      <c r="D8" s="182">
        <v>0.31519430340056243</v>
      </c>
      <c r="E8" s="182">
        <v>0.31133173570694972</v>
      </c>
      <c r="F8" s="182">
        <v>0.34699999999999998</v>
      </c>
      <c r="G8" s="181"/>
    </row>
    <row r="9" spans="1:7" x14ac:dyDescent="0.2">
      <c r="A9" s="377"/>
      <c r="B9" s="143" t="s">
        <v>22</v>
      </c>
      <c r="C9" s="182">
        <v>0.24037414201490351</v>
      </c>
      <c r="D9" s="182">
        <v>0.23448805864270511</v>
      </c>
      <c r="E9" s="182">
        <v>0.23788812431962769</v>
      </c>
      <c r="F9" s="182">
        <v>0.27100000000000002</v>
      </c>
      <c r="G9" s="181"/>
    </row>
    <row r="10" spans="1:7" x14ac:dyDescent="0.2">
      <c r="A10" s="377" t="s">
        <v>200</v>
      </c>
      <c r="B10" s="145" t="s">
        <v>75</v>
      </c>
      <c r="C10" s="180">
        <v>0.2783106998206874</v>
      </c>
      <c r="D10" s="180">
        <v>0.27579499033081212</v>
      </c>
      <c r="E10" s="180">
        <v>0.27724735587431859</v>
      </c>
      <c r="F10" s="180">
        <v>0.312</v>
      </c>
      <c r="G10" s="181"/>
    </row>
    <row r="11" spans="1:7" x14ac:dyDescent="0.2">
      <c r="A11" s="377"/>
      <c r="B11" s="144" t="s">
        <v>94</v>
      </c>
      <c r="C11" s="183">
        <v>0.15618271555864721</v>
      </c>
      <c r="D11" s="183">
        <v>0.11266722408026759</v>
      </c>
      <c r="E11" s="183">
        <v>0.1457101894006087</v>
      </c>
      <c r="F11" s="183">
        <v>0.17199999999999999</v>
      </c>
      <c r="G11" s="181"/>
    </row>
    <row r="12" spans="1:7" x14ac:dyDescent="0.2">
      <c r="A12" s="377" t="s">
        <v>199</v>
      </c>
      <c r="B12" s="145" t="s">
        <v>103</v>
      </c>
      <c r="C12" s="180">
        <v>0.13202680172386669</v>
      </c>
      <c r="D12" s="180">
        <v>0.12723313155174959</v>
      </c>
      <c r="E12" s="180">
        <v>0.12982116472206651</v>
      </c>
      <c r="F12" s="180">
        <v>0.152</v>
      </c>
      <c r="G12" s="181"/>
    </row>
    <row r="13" spans="1:7" x14ac:dyDescent="0.2">
      <c r="A13" s="377"/>
      <c r="B13" s="143" t="s">
        <v>80</v>
      </c>
      <c r="C13" s="182">
        <v>0.27283983815592822</v>
      </c>
      <c r="D13" s="182">
        <v>0.27197007719700772</v>
      </c>
      <c r="E13" s="182">
        <v>0.27254104249370859</v>
      </c>
      <c r="F13" s="182">
        <v>0.29899999999999999</v>
      </c>
      <c r="G13" s="181"/>
    </row>
    <row r="14" spans="1:7" x14ac:dyDescent="0.2">
      <c r="A14" s="377"/>
      <c r="B14" s="143" t="s">
        <v>81</v>
      </c>
      <c r="C14" s="182">
        <v>0.31879086024985442</v>
      </c>
      <c r="D14" s="182">
        <v>0.31746957218861599</v>
      </c>
      <c r="E14" s="182">
        <v>0.31816389845905968</v>
      </c>
      <c r="F14" s="182">
        <v>0.38600000000000001</v>
      </c>
      <c r="G14" s="181"/>
    </row>
    <row r="15" spans="1:7" x14ac:dyDescent="0.2">
      <c r="A15" s="377"/>
      <c r="B15" s="143" t="s">
        <v>82</v>
      </c>
      <c r="C15" s="182">
        <v>0.30249221183800618</v>
      </c>
      <c r="D15" s="182">
        <v>0.33889903469866939</v>
      </c>
      <c r="E15" s="182">
        <v>0.32429307920637401</v>
      </c>
      <c r="F15" s="182">
        <v>0.35499999999999998</v>
      </c>
      <c r="G15" s="181"/>
    </row>
    <row r="16" spans="1:7" x14ac:dyDescent="0.2">
      <c r="A16" s="377"/>
      <c r="B16" s="143" t="s">
        <v>254</v>
      </c>
      <c r="C16" s="182">
        <v>0.38756655183213279</v>
      </c>
      <c r="D16" s="182">
        <v>0.39445471349353051</v>
      </c>
      <c r="E16" s="182">
        <v>0.38961610383896161</v>
      </c>
      <c r="F16" s="182">
        <v>0.36</v>
      </c>
      <c r="G16" s="181"/>
    </row>
    <row r="17" spans="1:7" x14ac:dyDescent="0.2">
      <c r="A17" s="377"/>
      <c r="B17" s="144" t="s">
        <v>255</v>
      </c>
      <c r="C17" s="183">
        <v>0.26307213209733488</v>
      </c>
      <c r="D17" s="183">
        <v>0.28033300362677221</v>
      </c>
      <c r="E17" s="183">
        <v>0.27113972359823441</v>
      </c>
      <c r="F17" s="183">
        <v>0.307</v>
      </c>
      <c r="G17" s="181"/>
    </row>
    <row r="18" spans="1:7" ht="15" x14ac:dyDescent="0.25">
      <c r="A18" s="377" t="s">
        <v>193</v>
      </c>
      <c r="B18" s="145" t="s">
        <v>68</v>
      </c>
      <c r="C18" s="184">
        <v>0.32237448534382113</v>
      </c>
      <c r="D18" s="185">
        <v>0.34395394426660708</v>
      </c>
      <c r="E18" s="186">
        <v>0.33003311958283421</v>
      </c>
      <c r="F18" s="186">
        <v>0.35099999999999998</v>
      </c>
      <c r="G18" s="181"/>
    </row>
    <row r="19" spans="1:7" ht="15" x14ac:dyDescent="0.25">
      <c r="A19" s="377"/>
      <c r="B19" s="143" t="s">
        <v>69</v>
      </c>
      <c r="C19" s="187">
        <v>0.33370635631154882</v>
      </c>
      <c r="D19" s="50">
        <v>0.38626790227464203</v>
      </c>
      <c r="E19" s="51">
        <v>0.35701830863121192</v>
      </c>
      <c r="F19" s="51">
        <v>0.36399999999999999</v>
      </c>
      <c r="G19" s="181"/>
    </row>
    <row r="20" spans="1:7" ht="15" x14ac:dyDescent="0.25">
      <c r="A20" s="377"/>
      <c r="B20" s="143" t="s">
        <v>70</v>
      </c>
      <c r="C20" s="187">
        <v>0.30669300766283519</v>
      </c>
      <c r="D20" s="50">
        <v>0.34244128940083929</v>
      </c>
      <c r="E20" s="51">
        <v>0.32104074830663371</v>
      </c>
      <c r="F20" s="51">
        <v>0.33300000000000002</v>
      </c>
      <c r="G20" s="181"/>
    </row>
    <row r="21" spans="1:7" ht="15" x14ac:dyDescent="0.25">
      <c r="A21" s="377"/>
      <c r="B21" s="143" t="s">
        <v>67</v>
      </c>
      <c r="C21" s="187">
        <v>0.32370444556643518</v>
      </c>
      <c r="D21" s="50">
        <v>0.33938693257542912</v>
      </c>
      <c r="E21" s="51">
        <v>0.32903683879953027</v>
      </c>
      <c r="F21" s="51">
        <v>0.35299999999999998</v>
      </c>
      <c r="G21" s="181"/>
    </row>
    <row r="22" spans="1:7" ht="15" x14ac:dyDescent="0.25">
      <c r="A22" s="377"/>
      <c r="B22" s="143" t="s">
        <v>64</v>
      </c>
      <c r="C22" s="187">
        <v>0.3099526554137505</v>
      </c>
      <c r="D22" s="50">
        <v>0.31103404964093601</v>
      </c>
      <c r="E22" s="51">
        <v>0.31047318779143712</v>
      </c>
      <c r="F22" s="51">
        <v>0.377</v>
      </c>
      <c r="G22" s="181"/>
    </row>
    <row r="23" spans="1:7" ht="15" x14ac:dyDescent="0.25">
      <c r="A23" s="377"/>
      <c r="B23" s="143" t="s">
        <v>65</v>
      </c>
      <c r="C23" s="187">
        <v>0.14560050824453491</v>
      </c>
      <c r="D23" s="50">
        <v>0.15925954702614509</v>
      </c>
      <c r="E23" s="51">
        <v>0.15142454861686269</v>
      </c>
      <c r="F23" s="51">
        <v>0.188</v>
      </c>
      <c r="G23" s="181"/>
    </row>
    <row r="24" spans="1:7" ht="15" x14ac:dyDescent="0.25">
      <c r="A24" s="377"/>
      <c r="B24" s="143" t="s">
        <v>85</v>
      </c>
      <c r="C24" s="187">
        <v>0.27238696043271438</v>
      </c>
      <c r="D24" s="50">
        <v>0.28044551667723749</v>
      </c>
      <c r="E24" s="51">
        <v>0.27559747120136829</v>
      </c>
      <c r="F24" s="51">
        <v>0.309</v>
      </c>
      <c r="G24" s="181"/>
    </row>
    <row r="25" spans="1:7" ht="15" x14ac:dyDescent="0.25">
      <c r="A25" s="377"/>
      <c r="B25" s="143" t="s">
        <v>66</v>
      </c>
      <c r="C25" s="188">
        <v>0.1294207741576163</v>
      </c>
      <c r="D25" s="189">
        <v>0.11969567783826331</v>
      </c>
      <c r="E25" s="190">
        <v>0.1244132248151025</v>
      </c>
      <c r="F25" s="190">
        <v>0.17199999999999999</v>
      </c>
      <c r="G25" s="181"/>
    </row>
    <row r="26" spans="1:7" ht="15" customHeight="1" x14ac:dyDescent="0.2">
      <c r="A26" s="378" t="s">
        <v>171</v>
      </c>
      <c r="B26" s="379"/>
      <c r="C26" s="191">
        <v>0.26462685016107718</v>
      </c>
      <c r="D26" s="191">
        <v>0.26732845131543259</v>
      </c>
      <c r="E26" s="191">
        <v>0.26572320114238368</v>
      </c>
      <c r="F26" s="191">
        <v>0.3</v>
      </c>
      <c r="G26" s="181"/>
    </row>
    <row r="27" spans="1:7" ht="15" customHeight="1" x14ac:dyDescent="0.2">
      <c r="A27" s="380" t="s">
        <v>172</v>
      </c>
      <c r="B27" s="381"/>
      <c r="C27" s="192">
        <v>71300</v>
      </c>
      <c r="D27" s="192">
        <v>49282</v>
      </c>
      <c r="E27" s="192">
        <v>120582</v>
      </c>
      <c r="F27" s="192">
        <v>136233</v>
      </c>
      <c r="G27" s="181"/>
    </row>
    <row r="28" spans="1:7" s="16" customFormat="1" ht="15" x14ac:dyDescent="0.25">
      <c r="A28" s="148" t="s">
        <v>196</v>
      </c>
      <c r="B28" s="53"/>
      <c r="C28" s="53"/>
      <c r="D28" s="53"/>
      <c r="E28" s="53"/>
      <c r="F28" s="53"/>
      <c r="G28" s="53"/>
    </row>
    <row r="29" spans="1:7" ht="12" customHeight="1" x14ac:dyDescent="0.2">
      <c r="A29" s="375" t="s">
        <v>246</v>
      </c>
      <c r="B29" s="375"/>
      <c r="C29" s="375"/>
      <c r="D29" s="375"/>
      <c r="E29" s="375"/>
    </row>
    <row r="30" spans="1:7" ht="15" x14ac:dyDescent="0.25">
      <c r="A30" s="317" t="s">
        <v>225</v>
      </c>
      <c r="B30" s="318"/>
      <c r="C30" s="318"/>
      <c r="D30" s="318"/>
      <c r="E30" s="318"/>
      <c r="F30" s="318"/>
    </row>
    <row r="31" spans="1:7" ht="15" x14ac:dyDescent="0.25">
      <c r="A31" s="52" t="s">
        <v>167</v>
      </c>
      <c r="B31" s="41"/>
      <c r="C31" s="41"/>
    </row>
    <row r="32" spans="1:7" ht="15" x14ac:dyDescent="0.25">
      <c r="A32" s="93" t="s">
        <v>277</v>
      </c>
      <c r="B32" s="41"/>
      <c r="C32" s="41"/>
    </row>
  </sheetData>
  <mergeCells count="11">
    <mergeCell ref="A30:F30"/>
    <mergeCell ref="A1:D1"/>
    <mergeCell ref="B2:D2"/>
    <mergeCell ref="A29:E29"/>
    <mergeCell ref="A4:A5"/>
    <mergeCell ref="A6:A9"/>
    <mergeCell ref="A10:A11"/>
    <mergeCell ref="A12:A17"/>
    <mergeCell ref="A18:A25"/>
    <mergeCell ref="A26:B26"/>
    <mergeCell ref="A27:B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14</vt:i4>
      </vt:variant>
    </vt:vector>
  </HeadingPairs>
  <TitlesOfParts>
    <vt:vector size="14" baseType="lpstr">
      <vt:lpstr>Figure 1</vt:lpstr>
      <vt:lpstr>Figure 2</vt:lpstr>
      <vt:lpstr>Figure 3 web</vt:lpstr>
      <vt:lpstr>Figure 4 web </vt:lpstr>
      <vt:lpstr>Figure 5 web</vt:lpstr>
      <vt:lpstr>Figure 6 web</vt:lpstr>
      <vt:lpstr>Figure 7 web</vt:lpstr>
      <vt:lpstr>Figure 8 web </vt:lpstr>
      <vt:lpstr>Figure 9 web </vt:lpstr>
      <vt:lpstr>Figure 10 web</vt:lpstr>
      <vt:lpstr>Figure 11 web</vt:lpstr>
      <vt:lpstr>Source et champ</vt:lpstr>
      <vt:lpstr>Définitions</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 service des enseignants est de 18,5 heures dans les établissements du second degré à la rentrée 2025</dc:title>
  <dc:creator>DEPP Direction de l'évaluation de la prospective et de la performance;Ministère chargé de l’éducation nationale</dc:creator>
  <cp:keywords>enseignement du second degré ; établissement du second degré ; enseignant du secondaire ; heures supplémentaires annualisées ; heures supplémentaires effectives ; sexe ; corps des enseignants ; grade des personnels d'éducation ; pacte enseignant ; temps partiel ; temps complet ; service hebdomadaire ordinaire ; rémunération annuelle supplémentaire</cp:keywords>
  <cp:lastModifiedBy>JOHANNA SZTANKE</cp:lastModifiedBy>
  <cp:lastPrinted>2018-09-18T14:39:55Z</cp:lastPrinted>
  <dcterms:created xsi:type="dcterms:W3CDTF">2018-09-11T08:52:22Z</dcterms:created>
  <dcterms:modified xsi:type="dcterms:W3CDTF">2026-06-29T09:02:20Z</dcterms:modified>
</cp:coreProperties>
</file>