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Ex2.xml" ContentType="application/vnd.ms-office.chartex+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rj-depp-bsn\Panorama 2023-2024\Fichiers Excel\"/>
    </mc:Choice>
  </mc:AlternateContent>
  <bookViews>
    <workbookView xWindow="0" yWindow="0" windowWidth="20490" windowHeight="7620"/>
  </bookViews>
  <sheets>
    <sheet name="Tab12.1_Evolution_boe" sheetId="20" r:id="rId1"/>
    <sheet name="Tab12.2_Demo_boe" sheetId="21" r:id="rId2"/>
    <sheet name="Tab12.3_Contrboe" sheetId="7" r:id="rId3"/>
    <sheet name="Tab12.4_TP" sheetId="22" r:id="rId4"/>
    <sheet name="Tab12.5_ADA" sheetId="4" r:id="rId5"/>
    <sheet name="Fig12.1_ADA" sheetId="5" r:id="rId6"/>
    <sheet name="Tab12.6_FF" sheetId="6" r:id="rId7"/>
    <sheet name="tab12_7demo" sheetId="8" r:id="rId8"/>
    <sheet name="fig12_2Representativité" sheetId="9" r:id="rId9"/>
    <sheet name="tab12_8Evol" sheetId="11" r:id="rId10"/>
    <sheet name="tab12_9evoBOF" sheetId="12" r:id="rId11"/>
    <sheet name="Tab12_10acad" sheetId="10" r:id="rId12"/>
    <sheet name="tab12_11Cohorte_2020" sheetId="14" r:id="rId13"/>
    <sheet name="tab12_12Cohorte_2017" sheetId="15" r:id="rId14"/>
    <sheet name="Tab12_13remu" sheetId="16" r:id="rId15"/>
    <sheet name="Fig12_3baro" sheetId="18" r:id="rId16"/>
    <sheet name="Fig12_4baro" sheetId="19" r:id="rId17"/>
    <sheet name="tab12_14ensRef" sheetId="17" r:id="rId18"/>
  </sheets>
  <externalReferences>
    <externalReference r:id="rId19"/>
    <externalReference r:id="rId20"/>
    <externalReference r:id="rId21"/>
    <externalReference r:id="rId22"/>
    <externalReference r:id="rId23"/>
    <externalReference r:id="rId24"/>
    <externalReference r:id="rId25"/>
  </externalReferences>
  <definedNames>
    <definedName name="_TAB1">'[1]C4.4'!$A$6:$G$25</definedName>
    <definedName name="_xlchart.v1.0" hidden="1">fig12_2Representativité!$E$26:$F$37</definedName>
    <definedName name="_xlchart.v1.1" hidden="1">fig12_2Representativité!$G$26:$G$37</definedName>
    <definedName name="_xlchart.v1.2" hidden="1">fig12_2Representativité!$H$26:$H$37</definedName>
    <definedName name="_xlchart.v1.3" hidden="1">fig12_2Representativité!$A$26:$B$37</definedName>
    <definedName name="_xlchart.v1.4" hidden="1">fig12_2Representativité!$D$26:$D$37</definedName>
    <definedName name="body" localSheetId="5">#REF!</definedName>
    <definedName name="body" localSheetId="8">#REF!</definedName>
    <definedName name="body" localSheetId="0">#REF!</definedName>
    <definedName name="body" localSheetId="1">#REF!</definedName>
    <definedName name="body" localSheetId="2">#REF!</definedName>
    <definedName name="body" localSheetId="3">#REF!</definedName>
    <definedName name="body" localSheetId="4">#REF!</definedName>
    <definedName name="body" localSheetId="6">#REF!</definedName>
    <definedName name="body" localSheetId="12">#REF!</definedName>
    <definedName name="body" localSheetId="13">#REF!</definedName>
    <definedName name="body" localSheetId="7">#REF!</definedName>
    <definedName name="body" localSheetId="9">#REF!</definedName>
    <definedName name="body">#REF!</definedName>
    <definedName name="body2">#REF!</definedName>
    <definedName name="calcul">'[2]Calcul_B1.1'!$A$1:$L$37</definedName>
    <definedName name="cop" localSheetId="5">#REF!</definedName>
    <definedName name="cop" localSheetId="8">#REF!</definedName>
    <definedName name="cop" localSheetId="0">#REF!</definedName>
    <definedName name="cop" localSheetId="1">#REF!</definedName>
    <definedName name="cop" localSheetId="2">#REF!</definedName>
    <definedName name="cop" localSheetId="3">#REF!</definedName>
    <definedName name="cop" localSheetId="4">#REF!</definedName>
    <definedName name="cop" localSheetId="6">#REF!</definedName>
    <definedName name="cop" localSheetId="12">#REF!</definedName>
    <definedName name="cop" localSheetId="13">#REF!</definedName>
    <definedName name="cop" localSheetId="7">#REF!</definedName>
    <definedName name="cop" localSheetId="9">#REF!</definedName>
    <definedName name="cop">#REF!</definedName>
    <definedName name="countries" localSheetId="5">#REF!</definedName>
    <definedName name="countries" localSheetId="8">#REF!</definedName>
    <definedName name="countries" localSheetId="0">#REF!</definedName>
    <definedName name="countries" localSheetId="1">#REF!</definedName>
    <definedName name="countries" localSheetId="2">#REF!</definedName>
    <definedName name="countries" localSheetId="3">#REF!</definedName>
    <definedName name="countries" localSheetId="4">#REF!</definedName>
    <definedName name="countries" localSheetId="6">#REF!</definedName>
    <definedName name="countries" localSheetId="12">#REF!</definedName>
    <definedName name="countries" localSheetId="13">#REF!</definedName>
    <definedName name="countries" localSheetId="7">#REF!</definedName>
    <definedName name="countries" localSheetId="9">#REF!</definedName>
    <definedName name="countries">#REF!</definedName>
    <definedName name="countries2" localSheetId="0">#REF!</definedName>
    <definedName name="countries2" localSheetId="1">#REF!</definedName>
    <definedName name="countries2" localSheetId="3">#REF!</definedName>
    <definedName name="countries2">#REF!</definedName>
    <definedName name="DGRH_EFF" localSheetId="5">#REF!</definedName>
    <definedName name="DGRH_EFF" localSheetId="8">#REF!</definedName>
    <definedName name="DGRH_EFF" localSheetId="0">#REF!</definedName>
    <definedName name="DGRH_EFF" localSheetId="1">#REF!</definedName>
    <definedName name="DGRH_EFF" localSheetId="2">#REF!</definedName>
    <definedName name="DGRH_EFF" localSheetId="3">#REF!</definedName>
    <definedName name="DGRH_EFF" localSheetId="4">#REF!</definedName>
    <definedName name="DGRH_EFF" localSheetId="6">#REF!</definedName>
    <definedName name="DGRH_EFF" localSheetId="12">#REF!</definedName>
    <definedName name="DGRH_EFF" localSheetId="13">#REF!</definedName>
    <definedName name="DGRH_EFF" localSheetId="7">#REF!</definedName>
    <definedName name="DGRH_EFF" localSheetId="9">#REF!</definedName>
    <definedName name="DGRH_EFF">#REF!</definedName>
    <definedName name="donnee" localSheetId="5">#REF!,#REF!</definedName>
    <definedName name="donnee" localSheetId="8">#REF!,#REF!</definedName>
    <definedName name="donnee" localSheetId="0">#REF!,#REF!</definedName>
    <definedName name="donnee" localSheetId="1">#REF!,#REF!</definedName>
    <definedName name="donnee" localSheetId="2">#REF!,#REF!</definedName>
    <definedName name="donnee" localSheetId="3">#REF!,#REF!</definedName>
    <definedName name="donnee" localSheetId="4">#REF!,#REF!</definedName>
    <definedName name="donnee" localSheetId="6">#REF!,#REF!</definedName>
    <definedName name="donnee" localSheetId="12">#REF!,#REF!</definedName>
    <definedName name="donnee" localSheetId="13">#REF!,#REF!</definedName>
    <definedName name="donnee" localSheetId="7">#REF!,#REF!</definedName>
    <definedName name="donnee" localSheetId="9">#REF!,#REF!</definedName>
    <definedName name="donnee">#REF!,#REF!</definedName>
    <definedName name="donnee2" localSheetId="0">#REF!,#REF!</definedName>
    <definedName name="donnee2" localSheetId="1">#REF!,#REF!</definedName>
    <definedName name="donnee2" localSheetId="3">#REF!,#REF!</definedName>
    <definedName name="donnee2">#REF!,#REF!</definedName>
    <definedName name="GRAPH3_6" localSheetId="5">#REF!</definedName>
    <definedName name="GRAPH3_6" localSheetId="8">#REF!</definedName>
    <definedName name="GRAPH3_6" localSheetId="0">#REF!</definedName>
    <definedName name="GRAPH3_6" localSheetId="1">#REF!</definedName>
    <definedName name="GRAPH3_6" localSheetId="2">#REF!</definedName>
    <definedName name="GRAPH3_6" localSheetId="3">#REF!</definedName>
    <definedName name="GRAPH3_6" localSheetId="4">#REF!</definedName>
    <definedName name="GRAPH3_6" localSheetId="6">#REF!</definedName>
    <definedName name="GRAPH3_6" localSheetId="12">#REF!</definedName>
    <definedName name="GRAPH3_6" localSheetId="13">#REF!</definedName>
    <definedName name="GRAPH3_6" localSheetId="7">#REF!</definedName>
    <definedName name="GRAPH3_6" localSheetId="9">#REF!</definedName>
    <definedName name="GRAPH3_6">#REF!</definedName>
    <definedName name="GRAPH8">[3]GRAPH8!$A$1:$H$1343</definedName>
    <definedName name="note" localSheetId="5">#REF!</definedName>
    <definedName name="note" localSheetId="8">#REF!</definedName>
    <definedName name="note" localSheetId="0">#REF!</definedName>
    <definedName name="note" localSheetId="1">#REF!</definedName>
    <definedName name="note" localSheetId="2">#REF!</definedName>
    <definedName name="note" localSheetId="3">#REF!</definedName>
    <definedName name="note" localSheetId="4">#REF!</definedName>
    <definedName name="note" localSheetId="6">#REF!</definedName>
    <definedName name="note" localSheetId="12">#REF!</definedName>
    <definedName name="note" localSheetId="13">#REF!</definedName>
    <definedName name="note" localSheetId="7">#REF!</definedName>
    <definedName name="note" localSheetId="9">#REF!</definedName>
    <definedName name="note">#REF!</definedName>
    <definedName name="p5_age">[4]E6C3NAGE!$A$1:$D$55</definedName>
    <definedName name="p5nr">[5]E6C3NE!$A$1:$AC$43</definedName>
    <definedName name="POpula">[6]POpula!$A$1:$I$1559</definedName>
    <definedName name="PYR_DIEO">[7]PYR_DIEO!$A$1:$E$990</definedName>
    <definedName name="source" localSheetId="5">#REF!</definedName>
    <definedName name="source" localSheetId="8">#REF!</definedName>
    <definedName name="source" localSheetId="0">#REF!</definedName>
    <definedName name="source" localSheetId="1">#REF!</definedName>
    <definedName name="source" localSheetId="2">#REF!</definedName>
    <definedName name="source" localSheetId="3">#REF!</definedName>
    <definedName name="source" localSheetId="4">#REF!</definedName>
    <definedName name="source" localSheetId="6">#REF!</definedName>
    <definedName name="source" localSheetId="12">#REF!</definedName>
    <definedName name="source" localSheetId="13">#REF!</definedName>
    <definedName name="source" localSheetId="7">#REF!</definedName>
    <definedName name="source" localSheetId="9">#REF!</definedName>
    <definedName name="source">#REF!</definedName>
    <definedName name="t" localSheetId="5">#REF!</definedName>
    <definedName name="t" localSheetId="8">#REF!</definedName>
    <definedName name="t" localSheetId="0">#REF!</definedName>
    <definedName name="t" localSheetId="1">#REF!</definedName>
    <definedName name="t" localSheetId="2">#REF!</definedName>
    <definedName name="t" localSheetId="3">#REF!</definedName>
    <definedName name="t" localSheetId="4">#REF!</definedName>
    <definedName name="t" localSheetId="6">#REF!</definedName>
    <definedName name="t" localSheetId="12">#REF!</definedName>
    <definedName name="t" localSheetId="13">#REF!</definedName>
    <definedName name="t" localSheetId="7">#REF!</definedName>
    <definedName name="t" localSheetId="9">#REF!</definedName>
    <definedName name="t">#REF!</definedName>
    <definedName name="Template_Y1" localSheetId="5">#REF!</definedName>
    <definedName name="Template_Y1" localSheetId="8">#REF!</definedName>
    <definedName name="Template_Y1" localSheetId="0">#REF!</definedName>
    <definedName name="Template_Y1" localSheetId="1">#REF!</definedName>
    <definedName name="Template_Y1" localSheetId="2">#REF!</definedName>
    <definedName name="Template_Y1" localSheetId="3">#REF!</definedName>
    <definedName name="Template_Y1" localSheetId="4">#REF!</definedName>
    <definedName name="Template_Y1" localSheetId="6">#REF!</definedName>
    <definedName name="Template_Y1" localSheetId="12">#REF!</definedName>
    <definedName name="Template_Y1" localSheetId="13">#REF!</definedName>
    <definedName name="Template_Y1" localSheetId="7">#REF!</definedName>
    <definedName name="Template_Y1" localSheetId="9">#REF!</definedName>
    <definedName name="Template_Y1">#REF!</definedName>
    <definedName name="Template_Y10" localSheetId="5">#REF!</definedName>
    <definedName name="Template_Y10" localSheetId="8">#REF!</definedName>
    <definedName name="Template_Y10" localSheetId="0">#REF!</definedName>
    <definedName name="Template_Y10" localSheetId="1">#REF!</definedName>
    <definedName name="Template_Y10" localSheetId="2">#REF!</definedName>
    <definedName name="Template_Y10" localSheetId="3">#REF!</definedName>
    <definedName name="Template_Y10" localSheetId="4">#REF!</definedName>
    <definedName name="Template_Y10" localSheetId="6">#REF!</definedName>
    <definedName name="Template_Y10" localSheetId="12">#REF!</definedName>
    <definedName name="Template_Y10" localSheetId="13">#REF!</definedName>
    <definedName name="Template_Y10" localSheetId="7">#REF!</definedName>
    <definedName name="Template_Y10" localSheetId="9">#REF!</definedName>
    <definedName name="Template_Y10">#REF!</definedName>
    <definedName name="Template_Y2" localSheetId="5">#REF!</definedName>
    <definedName name="Template_Y2" localSheetId="8">#REF!</definedName>
    <definedName name="Template_Y2" localSheetId="0">#REF!</definedName>
    <definedName name="Template_Y2" localSheetId="1">#REF!</definedName>
    <definedName name="Template_Y2" localSheetId="2">#REF!</definedName>
    <definedName name="Template_Y2" localSheetId="3">#REF!</definedName>
    <definedName name="Template_Y2" localSheetId="4">#REF!</definedName>
    <definedName name="Template_Y2" localSheetId="6">#REF!</definedName>
    <definedName name="Template_Y2" localSheetId="12">#REF!</definedName>
    <definedName name="Template_Y2" localSheetId="13">#REF!</definedName>
    <definedName name="Template_Y2" localSheetId="7">#REF!</definedName>
    <definedName name="Template_Y2" localSheetId="9">#REF!</definedName>
    <definedName name="Template_Y2">#REF!</definedName>
    <definedName name="Template_Y3" localSheetId="5">#REF!</definedName>
    <definedName name="Template_Y3" localSheetId="8">#REF!</definedName>
    <definedName name="Template_Y3" localSheetId="0">#REF!</definedName>
    <definedName name="Template_Y3" localSheetId="1">#REF!</definedName>
    <definedName name="Template_Y3" localSheetId="2">#REF!</definedName>
    <definedName name="Template_Y3" localSheetId="3">#REF!</definedName>
    <definedName name="Template_Y3" localSheetId="4">#REF!</definedName>
    <definedName name="Template_Y3" localSheetId="6">#REF!</definedName>
    <definedName name="Template_Y3" localSheetId="12">#REF!</definedName>
    <definedName name="Template_Y3" localSheetId="13">#REF!</definedName>
    <definedName name="Template_Y3" localSheetId="7">#REF!</definedName>
    <definedName name="Template_Y3" localSheetId="9">#REF!</definedName>
    <definedName name="Template_Y3">#REF!</definedName>
    <definedName name="Template_Y4" localSheetId="5">#REF!</definedName>
    <definedName name="Template_Y4" localSheetId="8">#REF!</definedName>
    <definedName name="Template_Y4" localSheetId="0">#REF!</definedName>
    <definedName name="Template_Y4" localSheetId="1">#REF!</definedName>
    <definedName name="Template_Y4" localSheetId="2">#REF!</definedName>
    <definedName name="Template_Y4" localSheetId="3">#REF!</definedName>
    <definedName name="Template_Y4" localSheetId="4">#REF!</definedName>
    <definedName name="Template_Y4" localSheetId="6">#REF!</definedName>
    <definedName name="Template_Y4" localSheetId="12">#REF!</definedName>
    <definedName name="Template_Y4" localSheetId="13">#REF!</definedName>
    <definedName name="Template_Y4" localSheetId="7">#REF!</definedName>
    <definedName name="Template_Y4" localSheetId="9">#REF!</definedName>
    <definedName name="Template_Y4">#REF!</definedName>
    <definedName name="Template_Y5" localSheetId="5">#REF!</definedName>
    <definedName name="Template_Y5" localSheetId="8">#REF!</definedName>
    <definedName name="Template_Y5" localSheetId="0">#REF!</definedName>
    <definedName name="Template_Y5" localSheetId="1">#REF!</definedName>
    <definedName name="Template_Y5" localSheetId="2">#REF!</definedName>
    <definedName name="Template_Y5" localSheetId="3">#REF!</definedName>
    <definedName name="Template_Y5" localSheetId="4">#REF!</definedName>
    <definedName name="Template_Y5" localSheetId="6">#REF!</definedName>
    <definedName name="Template_Y5" localSheetId="12">#REF!</definedName>
    <definedName name="Template_Y5" localSheetId="13">#REF!</definedName>
    <definedName name="Template_Y5" localSheetId="7">#REF!</definedName>
    <definedName name="Template_Y5" localSheetId="9">#REF!</definedName>
    <definedName name="Template_Y5">#REF!</definedName>
    <definedName name="Template_Y6" localSheetId="5">#REF!</definedName>
    <definedName name="Template_Y6" localSheetId="8">#REF!</definedName>
    <definedName name="Template_Y6" localSheetId="0">#REF!</definedName>
    <definedName name="Template_Y6" localSheetId="1">#REF!</definedName>
    <definedName name="Template_Y6" localSheetId="2">#REF!</definedName>
    <definedName name="Template_Y6" localSheetId="3">#REF!</definedName>
    <definedName name="Template_Y6" localSheetId="4">#REF!</definedName>
    <definedName name="Template_Y6" localSheetId="6">#REF!</definedName>
    <definedName name="Template_Y6" localSheetId="12">#REF!</definedName>
    <definedName name="Template_Y6" localSheetId="13">#REF!</definedName>
    <definedName name="Template_Y6" localSheetId="7">#REF!</definedName>
    <definedName name="Template_Y6" localSheetId="9">#REF!</definedName>
    <definedName name="Template_Y6">#REF!</definedName>
    <definedName name="Template_Y7" localSheetId="5">#REF!</definedName>
    <definedName name="Template_Y7" localSheetId="8">#REF!</definedName>
    <definedName name="Template_Y7" localSheetId="0">#REF!</definedName>
    <definedName name="Template_Y7" localSheetId="1">#REF!</definedName>
    <definedName name="Template_Y7" localSheetId="2">#REF!</definedName>
    <definedName name="Template_Y7" localSheetId="3">#REF!</definedName>
    <definedName name="Template_Y7" localSheetId="4">#REF!</definedName>
    <definedName name="Template_Y7" localSheetId="6">#REF!</definedName>
    <definedName name="Template_Y7" localSheetId="12">#REF!</definedName>
    <definedName name="Template_Y7" localSheetId="13">#REF!</definedName>
    <definedName name="Template_Y7" localSheetId="7">#REF!</definedName>
    <definedName name="Template_Y7" localSheetId="9">#REF!</definedName>
    <definedName name="Template_Y7">#REF!</definedName>
    <definedName name="Template_Y8" localSheetId="5">#REF!</definedName>
    <definedName name="Template_Y8" localSheetId="8">#REF!</definedName>
    <definedName name="Template_Y8" localSheetId="0">#REF!</definedName>
    <definedName name="Template_Y8" localSheetId="1">#REF!</definedName>
    <definedName name="Template_Y8" localSheetId="2">#REF!</definedName>
    <definedName name="Template_Y8" localSheetId="3">#REF!</definedName>
    <definedName name="Template_Y8" localSheetId="4">#REF!</definedName>
    <definedName name="Template_Y8" localSheetId="6">#REF!</definedName>
    <definedName name="Template_Y8" localSheetId="12">#REF!</definedName>
    <definedName name="Template_Y8" localSheetId="13">#REF!</definedName>
    <definedName name="Template_Y8" localSheetId="7">#REF!</definedName>
    <definedName name="Template_Y8" localSheetId="9">#REF!</definedName>
    <definedName name="Template_Y8">#REF!</definedName>
    <definedName name="Template_Y9" localSheetId="5">#REF!</definedName>
    <definedName name="Template_Y9" localSheetId="8">#REF!</definedName>
    <definedName name="Template_Y9" localSheetId="0">#REF!</definedName>
    <definedName name="Template_Y9" localSheetId="1">#REF!</definedName>
    <definedName name="Template_Y9" localSheetId="2">#REF!</definedName>
    <definedName name="Template_Y9" localSheetId="3">#REF!</definedName>
    <definedName name="Template_Y9" localSheetId="4">#REF!</definedName>
    <definedName name="Template_Y9" localSheetId="6">#REF!</definedName>
    <definedName name="Template_Y9" localSheetId="12">#REF!</definedName>
    <definedName name="Template_Y9" localSheetId="13">#REF!</definedName>
    <definedName name="Template_Y9" localSheetId="7">#REF!</definedName>
    <definedName name="Template_Y9" localSheetId="9">#REF!</definedName>
    <definedName name="Template_Y9">#REF!</definedName>
    <definedName name="test" localSheetId="5">#REF!</definedName>
    <definedName name="test" localSheetId="8">#REF!</definedName>
    <definedName name="test" localSheetId="0">#REF!</definedName>
    <definedName name="test" localSheetId="1">#REF!</definedName>
    <definedName name="test" localSheetId="2">#REF!</definedName>
    <definedName name="test" localSheetId="3">#REF!</definedName>
    <definedName name="test" localSheetId="4">#REF!</definedName>
    <definedName name="test" localSheetId="6">#REF!</definedName>
    <definedName name="test" localSheetId="12">#REF!</definedName>
    <definedName name="test" localSheetId="13">#REF!</definedName>
    <definedName name="test" localSheetId="7">#REF!</definedName>
    <definedName name="test" localSheetId="9">#REF!</definedName>
    <definedName name="test">#REF!</definedName>
    <definedName name="titi" localSheetId="0">#REF!</definedName>
    <definedName name="titi" localSheetId="1">#REF!</definedName>
    <definedName name="titi" localSheetId="3">#REF!</definedName>
    <definedName name="titi">#REF!</definedName>
    <definedName name="toto" localSheetId="0">#REF!</definedName>
    <definedName name="toto" localSheetId="1">#REF!</definedName>
    <definedName name="toto" localSheetId="3">#REF!</definedName>
    <definedName name="toto">#REF!</definedName>
    <definedName name="unite" localSheetId="5">#REF!</definedName>
    <definedName name="unite" localSheetId="8">#REF!</definedName>
    <definedName name="unite" localSheetId="0">#REF!</definedName>
    <definedName name="unite" localSheetId="1">#REF!</definedName>
    <definedName name="unite" localSheetId="2">#REF!</definedName>
    <definedName name="unite" localSheetId="3">#REF!</definedName>
    <definedName name="unite" localSheetId="4">#REF!</definedName>
    <definedName name="unite" localSheetId="6">#REF!</definedName>
    <definedName name="unite" localSheetId="12">#REF!</definedName>
    <definedName name="unite" localSheetId="13">#REF!</definedName>
    <definedName name="unite" localSheetId="7">#REF!</definedName>
    <definedName name="unite" localSheetId="9">#REF!</definedName>
    <definedName name="uni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9" l="1"/>
  <c r="B34" i="9"/>
  <c r="F29" i="9" l="1"/>
  <c r="F28" i="9"/>
  <c r="F27" i="9"/>
  <c r="F26" i="9"/>
  <c r="B29" i="9"/>
  <c r="B28" i="9"/>
  <c r="B27" i="9"/>
  <c r="B26" i="9"/>
  <c r="E6" i="11" l="1"/>
  <c r="D6" i="11"/>
  <c r="C6" i="11"/>
  <c r="B6" i="11"/>
  <c r="F37" i="9"/>
  <c r="E37" i="9"/>
  <c r="B37" i="9"/>
  <c r="A37" i="9"/>
  <c r="F36" i="9"/>
  <c r="E36" i="9"/>
  <c r="B36" i="9"/>
  <c r="A36" i="9"/>
  <c r="F35" i="9"/>
  <c r="E35" i="9"/>
  <c r="B35" i="9"/>
  <c r="A35" i="9"/>
  <c r="E34" i="9"/>
  <c r="A34" i="9"/>
  <c r="F33" i="9"/>
  <c r="E33" i="9"/>
  <c r="B33" i="9"/>
  <c r="A33" i="9"/>
  <c r="F32" i="9"/>
  <c r="E32" i="9"/>
  <c r="B32" i="9"/>
  <c r="A32" i="9"/>
  <c r="F31" i="9"/>
  <c r="E31" i="9"/>
  <c r="B31" i="9"/>
  <c r="A31" i="9"/>
  <c r="F30" i="9"/>
  <c r="E30" i="9"/>
  <c r="B30" i="9"/>
  <c r="A30" i="9"/>
  <c r="E29" i="9"/>
  <c r="A29" i="9"/>
  <c r="E28" i="9"/>
  <c r="A28" i="9"/>
  <c r="E27" i="9"/>
  <c r="A27" i="9"/>
  <c r="E26" i="9"/>
  <c r="A26" i="9"/>
</calcChain>
</file>

<file path=xl/sharedStrings.xml><?xml version="1.0" encoding="utf-8"?>
<sst xmlns="http://schemas.openxmlformats.org/spreadsheetml/2006/main" count="523" uniqueCount="339">
  <si>
    <r>
      <rPr>
        <b/>
        <sz val="9"/>
        <rFont val="Arial"/>
        <family val="2"/>
      </rPr>
      <t>2.</t>
    </r>
    <r>
      <rPr>
        <sz val="9"/>
        <rFont val="Arial"/>
        <family val="2"/>
      </rPr>
      <t xml:space="preserve"> La quotité moyenne désigne la quotité de travail réalisée par l'agent, qu'il soit à temps plein, à temps incomplet ou à temps partiel.</t>
    </r>
  </si>
  <si>
    <r>
      <rPr>
        <b/>
        <sz val="9"/>
        <rFont val="Arial"/>
        <family val="2"/>
      </rPr>
      <t xml:space="preserve">1. </t>
    </r>
    <r>
      <rPr>
        <sz val="9"/>
        <rFont val="Arial"/>
        <family val="2"/>
      </rPr>
      <t xml:space="preserve">Le temps partiel présenté ici n'inclut pas le temps incomplet, qui est intégré au temps complet. </t>
    </r>
  </si>
  <si>
    <t>Panorama statistique des personnels de l’enseignement scolaire 2024, DEPP </t>
  </si>
  <si>
    <t>48,5</t>
  </si>
  <si>
    <t>92,7</t>
  </si>
  <si>
    <t>25,2</t>
  </si>
  <si>
    <t>48,2</t>
  </si>
  <si>
    <t>Ensemble des personnels</t>
  </si>
  <si>
    <t xml:space="preserve">Ensemble des non enseignants </t>
  </si>
  <si>
    <t>93,1</t>
  </si>
  <si>
    <t>28,4</t>
  </si>
  <si>
    <t>51,8</t>
  </si>
  <si>
    <t>89,5</t>
  </si>
  <si>
    <t>43,2</t>
  </si>
  <si>
    <t>51,1</t>
  </si>
  <si>
    <t>Infirmiers</t>
  </si>
  <si>
    <t>95,6</t>
  </si>
  <si>
    <t>22,6</t>
  </si>
  <si>
    <t>Secrétaires administratifs</t>
  </si>
  <si>
    <t>93,8</t>
  </si>
  <si>
    <t>27,9</t>
  </si>
  <si>
    <t>51,6</t>
  </si>
  <si>
    <t>Dont adjoints administratifs</t>
  </si>
  <si>
    <t>94,1</t>
  </si>
  <si>
    <t>26,8</t>
  </si>
  <si>
    <t>51,4</t>
  </si>
  <si>
    <t>49,9</t>
  </si>
  <si>
    <t>94,3</t>
  </si>
  <si>
    <t>17,5</t>
  </si>
  <si>
    <t>47,4</t>
  </si>
  <si>
    <t>Dont Conseiller principal d'éducation</t>
  </si>
  <si>
    <t>93,5</t>
  </si>
  <si>
    <t>21,3</t>
  </si>
  <si>
    <t>Personnels vie scolaire</t>
  </si>
  <si>
    <t>99,4</t>
  </si>
  <si>
    <t>2,0</t>
  </si>
  <si>
    <t>53,3</t>
  </si>
  <si>
    <t xml:space="preserve">Personnels d'encadrement </t>
  </si>
  <si>
    <t>Non enseignants</t>
  </si>
  <si>
    <t>47,6</t>
  </si>
  <si>
    <t>Ensemble des enseignants</t>
  </si>
  <si>
    <t>Ensemble premier et second degrés</t>
  </si>
  <si>
    <t>81,8</t>
  </si>
  <si>
    <t>46,7</t>
  </si>
  <si>
    <t>51,0</t>
  </si>
  <si>
    <t>Second degré</t>
  </si>
  <si>
    <t>Premier degré</t>
  </si>
  <si>
    <t>Secteur privé</t>
  </si>
  <si>
    <t>93,0</t>
  </si>
  <si>
    <t>23,9</t>
  </si>
  <si>
    <t>13,3</t>
  </si>
  <si>
    <t>PLP</t>
  </si>
  <si>
    <t>93,7</t>
  </si>
  <si>
    <t>19,5</t>
  </si>
  <si>
    <t>PEPS</t>
  </si>
  <si>
    <t>92,6</t>
  </si>
  <si>
    <t>24,4</t>
  </si>
  <si>
    <t>48,0</t>
  </si>
  <si>
    <t>Certifiés</t>
  </si>
  <si>
    <t>20,4</t>
  </si>
  <si>
    <t>48,4</t>
  </si>
  <si>
    <t>Dont Agrégés</t>
  </si>
  <si>
    <t>46,0</t>
  </si>
  <si>
    <t xml:space="preserve">Premier degré </t>
  </si>
  <si>
    <t>Secteur public</t>
  </si>
  <si>
    <t>Enseignants</t>
  </si>
  <si>
    <t>Effectifs ETP</t>
  </si>
  <si>
    <r>
      <t xml:space="preserve">Quotité moyenne </t>
    </r>
    <r>
      <rPr>
        <b/>
        <vertAlign val="superscript"/>
        <sz val="9"/>
        <rFont val="Arial"/>
        <family val="2"/>
      </rPr>
      <t xml:space="preserve">2 </t>
    </r>
    <r>
      <rPr>
        <b/>
        <sz val="9"/>
        <rFont val="Arial"/>
        <family val="2"/>
      </rPr>
      <t>(en %)</t>
    </r>
  </si>
  <si>
    <t>Age moyen</t>
  </si>
  <si>
    <t xml:space="preserve"> Part des moins de 35 ans (en %)</t>
  </si>
  <si>
    <t>Part des femmes (en %)</t>
  </si>
  <si>
    <t>Effectif</t>
  </si>
  <si>
    <t>Personnels vie scolaire (1)</t>
  </si>
  <si>
    <t>%</t>
  </si>
  <si>
    <t>Personnels</t>
  </si>
  <si>
    <t>BOE</t>
  </si>
  <si>
    <t>Ensemble des BOE</t>
  </si>
  <si>
    <t>Ensemble des BOE à temps partiel</t>
  </si>
  <si>
    <t>Autres motifs de temps partiels</t>
  </si>
  <si>
    <t>Temps partiel de droit pour handicap</t>
  </si>
  <si>
    <t>Mi-temps thérapeutique</t>
  </si>
  <si>
    <t>Ensemble des BOE à temps plein ou incomplet</t>
  </si>
  <si>
    <t>Temps plein</t>
  </si>
  <si>
    <t>Temps incomplet</t>
  </si>
  <si>
    <t>Ne bénéficiant pas d'un poste adapté</t>
  </si>
  <si>
    <t>Poste adapté courte durée</t>
  </si>
  <si>
    <t>Poste adapté longue durée</t>
  </si>
  <si>
    <t>Ensemble des enseignants, psychologues et conseillers principaux d'éducation déclarés BOE</t>
  </si>
  <si>
    <t>Effectifs</t>
  </si>
  <si>
    <t>Les accompagnants de personnels en situation de handicap</t>
  </si>
  <si>
    <t>APSH du 1er degré</t>
  </si>
  <si>
    <t>APSH du 2nd degré</t>
  </si>
  <si>
    <t>Total</t>
  </si>
  <si>
    <t>2021-2022</t>
  </si>
  <si>
    <t>Nd</t>
  </si>
  <si>
    <t>2020-2021</t>
  </si>
  <si>
    <t>2019-2020</t>
  </si>
  <si>
    <t>2018-2019</t>
  </si>
  <si>
    <t>2017-2018</t>
  </si>
  <si>
    <t>2016-2017</t>
  </si>
  <si>
    <t>Dont bénéficiaires de l'obligation à l'emploi</t>
  </si>
  <si>
    <t>Dont retraite sur
demande</t>
  </si>
  <si>
    <t>Dont privé</t>
  </si>
  <si>
    <t>Retraites et départs définitifs pour invalidité</t>
  </si>
  <si>
    <t>Année scolaire d'observation des départs</t>
  </si>
  <si>
    <t>Tableau 12.6 Evolution des retraites pour invalidité ou handicap des fonctionnaires (BOE et hors BOE)</t>
  </si>
  <si>
    <t>Situation à l'issue du contrat BOE</t>
  </si>
  <si>
    <t>Non enseignants titulaires</t>
  </si>
  <si>
    <t>Recrutés en tant que contrat BOE en 2011</t>
  </si>
  <si>
    <t>Recrutés en tant que contrat BOE en 2021</t>
  </si>
  <si>
    <t>Contractuels</t>
  </si>
  <si>
    <t>Non retrouvés parmis les personnels en activité</t>
  </si>
  <si>
    <t>% du total</t>
  </si>
  <si>
    <t>Part des femmes</t>
  </si>
  <si>
    <t xml:space="preserve"> Part des moins de 35 ans</t>
  </si>
  <si>
    <t xml:space="preserve">Part des 50 ans ou plus </t>
  </si>
  <si>
    <r>
      <t>Part du temps incomplet</t>
    </r>
    <r>
      <rPr>
        <b/>
        <vertAlign val="superscript"/>
        <sz val="9"/>
        <rFont val="Arial"/>
        <family val="2"/>
      </rPr>
      <t xml:space="preserve"> 1</t>
    </r>
  </si>
  <si>
    <t>1er degré</t>
  </si>
  <si>
    <t>F</t>
  </si>
  <si>
    <t>H</t>
  </si>
  <si>
    <t>Ensemble</t>
  </si>
  <si>
    <t>2nd degré</t>
  </si>
  <si>
    <t>inter degré</t>
  </si>
  <si>
    <t>Ensemble des AESH</t>
  </si>
  <si>
    <r>
      <rPr>
        <b/>
        <sz val="9"/>
        <rFont val="Arial"/>
        <family val="2"/>
      </rPr>
      <t xml:space="preserve">1. </t>
    </r>
    <r>
      <rPr>
        <sz val="9"/>
        <rFont val="Arial"/>
        <family val="2"/>
      </rPr>
      <t xml:space="preserve">Le temps incomplet est un temps de travail choisi par l’administration en fonction de ses besoins,  il n'inclus pas le temps partiel qui est un temps de travail choisi par l’agent. </t>
    </r>
  </si>
  <si>
    <t>Figure 12.2 - Les AESH parmi l'ensemble des personnels</t>
  </si>
  <si>
    <t>Effectif 2023</t>
  </si>
  <si>
    <t>Non-enseignants</t>
  </si>
  <si>
    <t>Personnels d'encadrement</t>
  </si>
  <si>
    <t>CPE et PsyEN</t>
  </si>
  <si>
    <t>AESH</t>
  </si>
  <si>
    <t>AED</t>
  </si>
  <si>
    <t>ITRF</t>
  </si>
  <si>
    <t>Apprentis</t>
  </si>
  <si>
    <t>Apprentis enseignants</t>
  </si>
  <si>
    <t>Apprentis non enseignants</t>
  </si>
  <si>
    <t>Académies et régions académiques</t>
  </si>
  <si>
    <t xml:space="preserve"> Part des moins de 35 ans </t>
  </si>
  <si>
    <t>Part des 50 ans ou plus</t>
  </si>
  <si>
    <t>Clermont-Ferrand</t>
  </si>
  <si>
    <t>Grenoble</t>
  </si>
  <si>
    <t>Lyon</t>
  </si>
  <si>
    <t>Auvergne-Rhône-Alpes</t>
  </si>
  <si>
    <t>Besancon</t>
  </si>
  <si>
    <t>Dijon</t>
  </si>
  <si>
    <t>Bourgogne-Franche-Comté</t>
  </si>
  <si>
    <r>
      <t xml:space="preserve">Bretagne </t>
    </r>
    <r>
      <rPr>
        <sz val="8"/>
        <rFont val="Arial"/>
        <family val="2"/>
      </rPr>
      <t>(Rennes)</t>
    </r>
  </si>
  <si>
    <r>
      <t xml:space="preserve">Centre-Val-de-Loire </t>
    </r>
    <r>
      <rPr>
        <sz val="8"/>
        <rFont val="Arial"/>
        <family val="2"/>
      </rPr>
      <t>(Orléans-Tours)</t>
    </r>
  </si>
  <si>
    <t>Corse</t>
  </si>
  <si>
    <t>Nancy-Metz</t>
  </si>
  <si>
    <t>Reims</t>
  </si>
  <si>
    <t>Strasbourg</t>
  </si>
  <si>
    <t>Grand Est</t>
  </si>
  <si>
    <t>Amiens</t>
  </si>
  <si>
    <t>Lille</t>
  </si>
  <si>
    <t>Hauts-de-France</t>
  </si>
  <si>
    <t>Créteil</t>
  </si>
  <si>
    <t>Versailles</t>
  </si>
  <si>
    <t>Île-de-France</t>
  </si>
  <si>
    <t>Normandie</t>
  </si>
  <si>
    <t>Bordeaux</t>
  </si>
  <si>
    <t>Limoges</t>
  </si>
  <si>
    <t>Poitiers</t>
  </si>
  <si>
    <t>Nouvelle-Aquitaine</t>
  </si>
  <si>
    <t>Montpellier</t>
  </si>
  <si>
    <t>Toulouse</t>
  </si>
  <si>
    <t>Occitanie</t>
  </si>
  <si>
    <r>
      <t xml:space="preserve">Pays de la Loire </t>
    </r>
    <r>
      <rPr>
        <sz val="8"/>
        <rFont val="Arial"/>
        <family val="2"/>
      </rPr>
      <t>(Nantes)</t>
    </r>
  </si>
  <si>
    <t>Aix-Marseille</t>
  </si>
  <si>
    <t>Nice</t>
  </si>
  <si>
    <t>Provence-Alpes-Côte d'Azur</t>
  </si>
  <si>
    <t>France métropolitaine</t>
  </si>
  <si>
    <t>Guadeloupe</t>
  </si>
  <si>
    <t>Guyane</t>
  </si>
  <si>
    <t>Martinique</t>
  </si>
  <si>
    <t>Mayotte</t>
  </si>
  <si>
    <t>Réunion</t>
  </si>
  <si>
    <t>Ensemble DROM</t>
  </si>
  <si>
    <t>2020</t>
  </si>
  <si>
    <t>2021</t>
  </si>
  <si>
    <t>2022</t>
  </si>
  <si>
    <t>Evolution 2020-2023</t>
  </si>
  <si>
    <t>Evolution 2022-2023</t>
  </si>
  <si>
    <t>Quotité moyenne</t>
  </si>
  <si>
    <t>Quotité moyenne des CDD</t>
  </si>
  <si>
    <t>Quotité moyenne des CDI</t>
  </si>
  <si>
    <t>% CDI</t>
  </si>
  <si>
    <t>2023</t>
  </si>
  <si>
    <t>Accompagnant enseignant en situation de handicap (APSH)</t>
  </si>
  <si>
    <t>1er degre</t>
  </si>
  <si>
    <t>2nd degre</t>
  </si>
  <si>
    <t>Accompagnant élève collectif</t>
  </si>
  <si>
    <t>Accompagnant élève individuel</t>
  </si>
  <si>
    <t>Accompagnant élève mutualisé</t>
  </si>
  <si>
    <t>Accompagnant élève organisé en pôle inclusif d accompagnement localisé (PIAL)</t>
  </si>
  <si>
    <t>int degre</t>
  </si>
  <si>
    <t>Quotité moyenne (en %)</t>
  </si>
  <si>
    <t>Enseignants non titulaires ou apprentis</t>
  </si>
  <si>
    <t>En CDD</t>
  </si>
  <si>
    <t>En CDI</t>
  </si>
  <si>
    <t>Moins de 30 ans</t>
  </si>
  <si>
    <t>30-49 ans</t>
  </si>
  <si>
    <t>50 ans ou plus</t>
  </si>
  <si>
    <t>Femmes</t>
  </si>
  <si>
    <t>Hommes</t>
  </si>
  <si>
    <t>Ratio F/H</t>
  </si>
  <si>
    <t>► Unité : salaire en euros.</t>
  </si>
  <si>
    <r>
      <t xml:space="preserve">► Source : </t>
    </r>
    <r>
      <rPr>
        <i/>
        <sz val="8"/>
        <rFont val="Marianne Light"/>
      </rPr>
      <t>Insee</t>
    </r>
    <r>
      <rPr>
        <sz val="8"/>
        <rFont val="Marianne Light"/>
        <family val="3"/>
      </rPr>
      <t xml:space="preserve">, Système d'information sur les agents des services publics (Siasp).
Traitement </t>
    </r>
    <r>
      <rPr>
        <i/>
        <sz val="8"/>
        <rFont val="Marianne Light"/>
      </rPr>
      <t>DEPP</t>
    </r>
    <r>
      <rPr>
        <sz val="8"/>
        <rFont val="Marianne Light"/>
        <family val="3"/>
      </rPr>
      <t>.</t>
    </r>
  </si>
  <si>
    <t>Tableau 12.14 -Effectifs des personnels pour le pilotage et l'accompagnement des AESH</t>
  </si>
  <si>
    <t xml:space="preserve">IEN adaptation scolaire handicap </t>
  </si>
  <si>
    <t>Enseignants référents</t>
  </si>
  <si>
    <t>Dont secteur privé</t>
  </si>
  <si>
    <t>AESH référents</t>
  </si>
  <si>
    <t>Figure 12.3 - Lieux d'intervention des AESH interrogés dans le  baromètre du bien-être au travail des personnels de l'éducation nationale 2023</t>
  </si>
  <si>
    <t>Répartition des AESH</t>
  </si>
  <si>
    <t>Nombre d'écoles ou d'établissements d'exercice</t>
  </si>
  <si>
    <t>Une école</t>
  </si>
  <si>
    <t>Un établissement du second degré</t>
  </si>
  <si>
    <t>Plusieurs écoles</t>
  </si>
  <si>
    <t>Plusieurs établissements du second degré</t>
  </si>
  <si>
    <t>À la fois en école(s) et établissement(s) du second degré</t>
  </si>
  <si>
    <t>Champ : France, AESH.</t>
  </si>
  <si>
    <t>Satisfaction au travail en général</t>
  </si>
  <si>
    <t>Sentiment de sens, de valeur dans la vie personnelle et professionnelle</t>
  </si>
  <si>
    <t>Satisfaction concernant l'équilibre entre vie professionnelle et vie personnelle</t>
  </si>
  <si>
    <t>Satisfaction concernant le niveau de rémunération</t>
  </si>
  <si>
    <t>Satisfaction concernant les perspectives de carrière (1)</t>
  </si>
  <si>
    <t>Sentiment de valorisation du métier dans la société</t>
  </si>
  <si>
    <t>Ensemble des personnels de l'éducation nationale</t>
  </si>
  <si>
    <t>Français en emploi</t>
  </si>
  <si>
    <t>► Champ : France (hors Mayotte pour le privé), personnels rémunérés au titre de l'éducation nationale, en activité au 30 novembre.</t>
  </si>
  <si>
    <t>► Champ : France,  personnels des corps AESH rémunérés au titre de l'éducation nationale, en activité  au 30 novembre.</t>
  </si>
  <si>
    <t>Effectifs 2020</t>
  </si>
  <si>
    <t>Effectifs 2021</t>
  </si>
  <si>
    <t>Effectifs 2022</t>
  </si>
  <si>
    <t>Effectifs 2023</t>
  </si>
  <si>
    <t xml:space="preserve">Ensemble des non-enseignants </t>
  </si>
  <si>
    <t>Personnels administratifs, sociaux et de santé (ASS)</t>
  </si>
  <si>
    <t>Ingénieurs et personnels techniques de recherche et de formation (ITRF)</t>
  </si>
  <si>
    <t>Quotité moyenne (2) (en %)</t>
  </si>
  <si>
    <t>Part du temps partiel (1) 
(en %)</t>
  </si>
  <si>
    <t>Part des femmes
(en %)</t>
  </si>
  <si>
    <t xml:space="preserve"> Part des moins de 35 ans 
(en %)</t>
  </si>
  <si>
    <t>Part des 50 ans ou plus 
(en %)</t>
  </si>
  <si>
    <t>Ensemble des contractuels BOE titularisés</t>
  </si>
  <si>
    <t>Ensemble des contractuels BOE</t>
  </si>
  <si>
    <t>Enseignants titulaires 1er degré</t>
  </si>
  <si>
    <t>Non-enseignants titulaires</t>
  </si>
  <si>
    <t>Répartition
par
modalité de
service (en %)</t>
  </si>
  <si>
    <t>► Champ : France,  personnels des corps AESH rémunérés au titre de l'Education nationale, en activité au 30 novembre.</t>
  </si>
  <si>
    <r>
      <rPr>
        <b/>
        <sz val="10"/>
        <rFont val="Arial"/>
        <family val="2"/>
      </rPr>
      <t>1.</t>
    </r>
    <r>
      <rPr>
        <sz val="10"/>
        <rFont val="Arial"/>
        <family val="2"/>
      </rPr>
      <t xml:space="preserve"> Suite à des difficultés de remontée des données les effectifs présentés pour l'académie de Paris sont sous évalués d'environ 300 agents par rapport aux effectifs rééls</t>
    </r>
  </si>
  <si>
    <t>Paris (1)</t>
  </si>
  <si>
    <t>► Champ : France,  personnels des corps AESH rémunérés au titre de l'éducation nationale, en activité au 30 novembre.</t>
  </si>
  <si>
    <t>Effectifs des AESH</t>
  </si>
  <si>
    <t>ETP des AESH</t>
  </si>
  <si>
    <t>dont en CDI</t>
  </si>
  <si>
    <t>Part des 50 ans ou plus (en %)</t>
  </si>
  <si>
    <t>Répartition (en %)</t>
  </si>
  <si>
    <t>Situation à la rentrée 2023</t>
  </si>
  <si>
    <t>Situation à la rentrée 2020</t>
  </si>
  <si>
    <r>
      <rPr>
        <i/>
        <sz val="8"/>
        <rFont val="Marianne Light"/>
      </rPr>
      <t>Panorama statistique des personnels de l’enseignement scolaire 2024</t>
    </r>
    <r>
      <rPr>
        <sz val="8"/>
        <rFont val="Marianne Light"/>
        <family val="3"/>
      </rPr>
      <t>, DEPP</t>
    </r>
  </si>
  <si>
    <t>1er degre Secteur public</t>
  </si>
  <si>
    <t>2nd degre Secteur public</t>
  </si>
  <si>
    <t>1er degre Secteur privé</t>
  </si>
  <si>
    <t>2nd degre Secteur privé</t>
  </si>
  <si>
    <t>France</t>
  </si>
  <si>
    <t xml:space="preserve">Plus en activité à l'éducation nationale </t>
  </si>
  <si>
    <r>
      <t>Tableau 12.3 Suivi des personnels recrutés</t>
    </r>
    <r>
      <rPr>
        <b/>
        <sz val="10"/>
        <color rgb="FFFF0000"/>
        <rFont val="Arial"/>
        <family val="2"/>
      </rPr>
      <t xml:space="preserve"> </t>
    </r>
    <r>
      <rPr>
        <b/>
        <sz val="10"/>
        <color rgb="FF000000"/>
        <rFont val="Arial"/>
        <family val="2"/>
      </rPr>
      <t>par la voie contractuelle au titre du handicap</t>
    </r>
  </si>
  <si>
    <t>Part des BOE dans l'ensemble des personnels concernés (en %)</t>
  </si>
  <si>
    <t>Répartition selon le type de poste occupé</t>
  </si>
  <si>
    <t xml:space="preserve">Figure 12.1 Effectifs des accompagnants de personnels en situation de handicap (APSH) </t>
  </si>
  <si>
    <r>
      <t xml:space="preserve">► Champ : France (hors Mayotte pour le privé), personnels rémunérés au titre de l'éducation nationale, en activité au 30 novembre </t>
    </r>
    <r>
      <rPr>
        <sz val="9.5"/>
        <rFont val="Albany AMT"/>
      </rPr>
      <t>2023.</t>
    </r>
  </si>
  <si>
    <t>► Champ : France,  personnels des corps AESH rémunérés au titre de l'éducation nationale, en activité au 30 novembre 2023.</t>
  </si>
  <si>
    <t>► Champ : France,  personnels des corps AESH rémunérés au titre de l'éducation nationale, en activité  au 30 novembre 2023.</t>
  </si>
  <si>
    <t>Tableau 12.10 - Les AESH par académie</t>
  </si>
  <si>
    <t xml:space="preserve">Effectifs des AESH à la rentrée 2020 </t>
  </si>
  <si>
    <t>Tableau 12.11 - Evolution professionnelle des AESH au bout de 3 ans, cohorte 2020</t>
  </si>
  <si>
    <t>Rentrée 2020 : Caractéristiques des AESH</t>
  </si>
  <si>
    <t>Plus en activité à l'éducation nationale</t>
  </si>
  <si>
    <t xml:space="preserve">Tableau 12.12 - Evolution professionnelle des AESH au bout de 3 ans, cohorte 2017 </t>
  </si>
  <si>
    <t>Rentrée 2017 : Caractéristiques des AESH</t>
  </si>
  <si>
    <t>Effectifs des AESH à la rentrée 2017 (hors contrats aidés)</t>
  </si>
  <si>
    <t>Tableau 12.7 - Les AESH par degré d'enseignement</t>
  </si>
  <si>
    <t>ASS</t>
  </si>
  <si>
    <t>Effectif 2020</t>
  </si>
  <si>
    <t>► Champ : France (hors Mayotte), public.</t>
  </si>
  <si>
    <t>Salaire
brut</t>
  </si>
  <si>
    <t xml:space="preserve">Salaire
net </t>
  </si>
  <si>
    <t>Salaire
net EQTP</t>
  </si>
  <si>
    <t>Réadaptation à l'emploi auprès du CNED</t>
  </si>
  <si>
    <t>Enseignants titulaires 2nd degré</t>
  </si>
  <si>
    <r>
      <rPr>
        <b/>
        <sz val="9"/>
        <rFont val="Arial"/>
        <family val="2"/>
      </rPr>
      <t>1.</t>
    </r>
    <r>
      <rPr>
        <sz val="9"/>
        <rFont val="Arial"/>
        <family val="2"/>
      </rPr>
      <t xml:space="preserve"> Les effectifs présentés concernent uniquement les fonctionnaires. Les personnels contractuels, AESH ou AED ne sont pas comptabilisés.</t>
    </r>
  </si>
  <si>
    <t>26,7</t>
  </si>
  <si>
    <t>21,4</t>
  </si>
  <si>
    <t>93,4</t>
  </si>
  <si>
    <t>49,5</t>
  </si>
  <si>
    <t>53,7</t>
  </si>
  <si>
    <t>78,5</t>
  </si>
  <si>
    <t>43,6</t>
  </si>
  <si>
    <t>83,2</t>
  </si>
  <si>
    <t>25,3</t>
  </si>
  <si>
    <t>92,3</t>
  </si>
  <si>
    <t>24,9</t>
  </si>
  <si>
    <t>94,2</t>
  </si>
  <si>
    <r>
      <t>Tableau 12.4 Evolution des modalités de service des fonctionnaires BOE</t>
    </r>
    <r>
      <rPr>
        <b/>
        <sz val="11"/>
        <color rgb="FF000000"/>
        <rFont val="Albany AMT"/>
      </rPr>
      <t/>
    </r>
  </si>
  <si>
    <r>
      <t xml:space="preserve">► Champ : France (hors Mayotte pour le privé), personnels </t>
    </r>
    <r>
      <rPr>
        <sz val="9"/>
        <rFont val="Arial"/>
        <family val="2"/>
      </rPr>
      <t>fonctionnaires, rémunérés au titre de l'éducation nationale, en activité au 30 novembre.</t>
    </r>
  </si>
  <si>
    <t>► Champ : France (hors Mayotte pour le privé), personnels fonctionnaires, rémunérés au titre de l'éducation nationale, en activité au 30 novembre 2023.</t>
  </si>
  <si>
    <r>
      <t xml:space="preserve">► Champ : France (hors Mayotte pour le privé), personnels </t>
    </r>
    <r>
      <rPr>
        <sz val="9.5"/>
        <rFont val="Albany AMT"/>
      </rPr>
      <t>fonctionnaires, rémunérés au titre de l'éducation nationale, en activité au 30 novembre.</t>
    </r>
  </si>
  <si>
    <t>Tableau 12.5 Evolution des enseignants BOE affectés sur poste adapté dans le secteur public</t>
  </si>
  <si>
    <t>► Champ : France (hors Mayotte pour le privé), enseignants fonctionnaires, rémunérés au titre de l'éducation nationale, en activité au 30 novembre.</t>
  </si>
  <si>
    <t>► Champ : France (hors Mayotte pour le privé), personnels fonctionnaires, rémunérés au titre de l'éducation nationale, en activité au 30 novembre.</t>
  </si>
  <si>
    <t>Note : les données des BOE ne sont pas directement comparables à l’édition précédente du chapitre handicap du panorama car elles n'intègrent pas les personnels non fonctionnaires</t>
  </si>
  <si>
    <t>Dont public</t>
  </si>
  <si>
    <t xml:space="preserve">Tableau 12.8 - Evolution des AESH sur 3 ans (hors contrats aidés) </t>
  </si>
  <si>
    <t>Tableau 12.9 - Evolution des AESH sur 3 ans (hors contrats aidés) selon le type de mission</t>
  </si>
  <si>
    <t>Tableau 12.1 - Evolution des effectifs des fonctionnaires BOE</t>
  </si>
  <si>
    <t>Tableau 12.2 -Caractéristiques des fonctionnaires BOE</t>
  </si>
  <si>
    <r>
      <t xml:space="preserve">► Source : </t>
    </r>
    <r>
      <rPr>
        <i/>
        <sz val="9"/>
        <rFont val="Arial"/>
        <family val="2"/>
      </rPr>
      <t>DEPP</t>
    </r>
    <r>
      <rPr>
        <sz val="9"/>
        <rFont val="Arial"/>
        <family val="2"/>
      </rPr>
      <t>, Panel des personnels issu de BSA, novembre 2023.</t>
    </r>
  </si>
  <si>
    <r>
      <t xml:space="preserve">► Source : </t>
    </r>
    <r>
      <rPr>
        <i/>
        <sz val="9.5"/>
        <color rgb="FF000000"/>
        <rFont val="Albany AMT"/>
      </rPr>
      <t>DEPP</t>
    </r>
    <r>
      <rPr>
        <sz val="9.5"/>
        <color rgb="FF000000"/>
        <rFont val="Albany AMT"/>
      </rPr>
      <t>, Panel des personnels issu de BSA, novembre 2023.</t>
    </r>
  </si>
  <si>
    <r>
      <t xml:space="preserve">► Source : </t>
    </r>
    <r>
      <rPr>
        <i/>
        <sz val="9.5"/>
        <rFont val="Albany AMT"/>
      </rPr>
      <t>DEPP</t>
    </r>
    <r>
      <rPr>
        <sz val="9.5"/>
        <rFont val="Albany AMT"/>
      </rPr>
      <t>, Panel des personnels issu de BSA, novembre 2023.</t>
    </r>
  </si>
  <si>
    <r>
      <t xml:space="preserve">► Source : </t>
    </r>
    <r>
      <rPr>
        <i/>
        <sz val="9.5"/>
        <rFont val="Arial"/>
        <family val="2"/>
      </rPr>
      <t>DEPP</t>
    </r>
    <r>
      <rPr>
        <sz val="9.5"/>
        <rFont val="Arial"/>
        <family val="2"/>
      </rPr>
      <t>,  Panel des personnels issu de BSA, base statistique des agents (BSA), novembre 2023.</t>
    </r>
  </si>
  <si>
    <r>
      <t xml:space="preserve">►  Source : </t>
    </r>
    <r>
      <rPr>
        <i/>
        <sz val="9.5"/>
        <color rgb="FF000000"/>
        <rFont val="Albany AMT"/>
      </rPr>
      <t>DEPP</t>
    </r>
    <r>
      <rPr>
        <sz val="9.5"/>
        <color rgb="FF000000"/>
        <rFont val="Albany AMT"/>
      </rPr>
      <t>, Panel des personnels issu de BSA, novembre 2023.</t>
    </r>
  </si>
  <si>
    <r>
      <t>►  Source :</t>
    </r>
    <r>
      <rPr>
        <i/>
        <sz val="9"/>
        <rFont val="Arial"/>
        <family val="2"/>
      </rPr>
      <t xml:space="preserve"> DEPP</t>
    </r>
    <r>
      <rPr>
        <sz val="9"/>
        <rFont val="Arial"/>
        <family val="2"/>
      </rPr>
      <t>, Panel des personnels issu de BSA, novembre 2023.</t>
    </r>
  </si>
  <si>
    <r>
      <t xml:space="preserve">►  Source : </t>
    </r>
    <r>
      <rPr>
        <i/>
        <sz val="9"/>
        <rFont val="Arial"/>
        <family val="2"/>
      </rPr>
      <t>DEPP</t>
    </r>
    <r>
      <rPr>
        <sz val="9"/>
        <rFont val="Arial"/>
        <family val="2"/>
      </rPr>
      <t>, Panel des personnels issu de BSA, novembre 2023.</t>
    </r>
  </si>
  <si>
    <r>
      <t xml:space="preserve">Source : </t>
    </r>
    <r>
      <rPr>
        <i/>
        <sz val="9"/>
        <color theme="1"/>
        <rFont val="Verdana"/>
        <family val="2"/>
      </rPr>
      <t>DEPP</t>
    </r>
    <r>
      <rPr>
        <sz val="9"/>
        <color theme="1"/>
        <rFont val="Verdana"/>
        <family val="2"/>
      </rPr>
      <t xml:space="preserve">, Baromètre du bien-être au travail des personnels de l'éducation nationale, 2023. </t>
    </r>
  </si>
  <si>
    <r>
      <t xml:space="preserve">Source : </t>
    </r>
    <r>
      <rPr>
        <i/>
        <sz val="9"/>
        <color theme="1"/>
        <rFont val="Verdana"/>
        <family val="2"/>
      </rPr>
      <t>DEPP</t>
    </r>
    <r>
      <rPr>
        <sz val="9"/>
        <color theme="1"/>
        <rFont val="Verdana"/>
        <family val="2"/>
      </rPr>
      <t xml:space="preserve">, Baromètre du bien-être au travail des personnels de l'éducation nationale, 2023. 
Insee, Cepremap, plate-forme « Bien-être » de l’enquête de conjoncture auprès des ménages, juin 2023. </t>
    </r>
  </si>
  <si>
    <t xml:space="preserve">► Lecture : à la rentrée 2023, parmi les 26 913 personnels enseignants fonctionnaires dans le secteur public en situation de handicap, on compte 78 % de femmes, 12 % personnes de moins de 35 ans et 47 % de personnes de 50 ans et plus. Leur âge moyen est de  47,4 ans, 23,9 % d'entre eux sont à temps partiel. Leur quotité moyenne de travail est de 93 %; l'effectif en équivalent temps plein est de 24 463 personnes.  </t>
  </si>
  <si>
    <r>
      <t>► Lecture : parmi les 282 personnels recrutés sur des contrats de BOE (sur le fondement de l'article L352-4 CGFP) en 2021, 23% ont intégrés un corps d'enseignant du 2nd degré à l'issue de la première année (2022), 25% à l'issue de la 2ème année (2023). 16% n'ont pas intégré de corps ou de contrat au sein de l'éducation nationale en 2023</t>
    </r>
    <r>
      <rPr>
        <sz val="9.5"/>
        <rFont val="Albany AMT"/>
      </rPr>
      <t xml:space="preserve"> </t>
    </r>
    <r>
      <rPr>
        <sz val="9"/>
        <rFont val="Arial"/>
        <family val="2"/>
      </rPr>
      <t>(3% contractuels et 13% non retrouvés parmi les personnels en activité).</t>
    </r>
  </si>
  <si>
    <t>► Lecture : parmi les 35 149 personnels déclarés comme BOE en 2023, 13% ont un temps partiel de droit pour handicap. Cela représente 90,2% de l'ensemble des personnels ayant déclaré un temps partiel pour handicap.</t>
  </si>
  <si>
    <t>► Lecture : parmi les 26 913 enseignants fonctionnaires déclarés comme BOE en 2023, 2% ont un poste adapté de courte durée. Les BOE représentent ainsi 50,5 % des agents affectés en postes adaptés de courte durée.</t>
  </si>
  <si>
    <t xml:space="preserve">► Lecture : parmi les personnels fonctionnaires rémunérés au titre de l'éducation nationale, en activité au 30 novembre 2020, 1 354 sont partis en retraite ou ont cessé leurs fonctions entre le 01/10/2021 et le 30/09/2022 pour un motif d'invalidité. Leur âge moyen est 55,9 ans, 90% sont issus du secteur public, 24% étaient déclarés BOE et cela résultait d'une demande de l'agent pour 94% . </t>
  </si>
  <si>
    <t>Note : il s'agit des départs entre le 1er octobre et le 30 septembre des personnels présents au 30 novembre de l'année précédente. De plus, le panel des personnels issu de BSA est recalculé chaque année sur la base des données de gestion actualisées. Par conséquent, les effectifs peuvent légèrement varier d’une édition à l’autre du panorama statistique des personnels de l’enseignement scolaire pour les années précédentes déjà diffusées</t>
  </si>
  <si>
    <t xml:space="preserve">► Lecture : à la rentrée 2023, parmi les 128 466 AESH, on compte 93 % de femmes, 16 % de personnes de moins de 35 ans et 38 % de personnes de 50 ans ou plus. Leur âge moyen est de  45,3 ans. 97,7% sont à temps incomplet. Leur quotité moyenne de travail est de 63,2%; l'effectif en équivalent temps plein est de 81 164 personnes.  </t>
  </si>
  <si>
    <t>►  Lecture : parmi les 115 305 AESH à la rentrée 2020, 72% sont toujours AESH à la rentrée 2023. Pour ceux qui sont restés AESH, au moment de leur observation à la rentrée 2020, on compte 93 % de femmes, 15 % de personnes de moins de 35 ans et 35 % de personnes de 50 ans ou plus. Leur âge moyen est de  44,9 ans. Leur quotité moyenne de travail est de 62,6 %.</t>
  </si>
  <si>
    <t>►  Lecture : parmi les 50 237 AESH à la rentrée 2017, 78% sont toujours AESH à la rentrée 2020. Pour ceux qui sont restés AESH, au moment de leur observation à la rentrée 2017, on compte 94 % de femmes, 19 % de personnes de moins de 35 ans et 27 % de personnes de 50 ans ou plus. Leur âge moyen est de  43,3 ans. Leur quotité moyenne de travail est de 60,5 %.</t>
  </si>
  <si>
    <t>Lecture : au printemps 2023, les AESH rapportent une satisfaction professionnelle de 7,1 sur 10, contre 6,1 en moyenne pour l'ensemble des personnels de l'éducation nationale et 7,1 sur 10 pour l'ensemble des Français en emploi.</t>
  </si>
  <si>
    <t>Enseignants titulaires</t>
  </si>
  <si>
    <t>Figure 12.4 - Satisfaction des AESH vis-à-vis de leur travail, comparée à celle des autres personnels de l'éducation nationale exerçant dans en école ou établissement scolaire, et aux Français en emploi (notes sur 10)</t>
  </si>
  <si>
    <t>Tableau 12.13 - Salaires mensuels moyens des AESH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</si>
</sst>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0"/>
    <numFmt numFmtId="165" formatCode="######0"/>
    <numFmt numFmtId="166" formatCode="0.0"/>
    <numFmt numFmtId="167" formatCode="#,##0.0"/>
    <numFmt numFmtId="168" formatCode="########0.0"/>
    <numFmt numFmtId="169" formatCode="########0"/>
    <numFmt numFmtId="170" formatCode="_-* #,##0_-;\-* #,##0_-;_-* &quot;-&quot;??_-;_-@_-"/>
    <numFmt numFmtId="171" formatCode="###########0"/>
    <numFmt numFmtId="172" formatCode="_-* #,##0.0_-;\-* #,##0.0_-;_-* &quot;-&quot;??_-;_-@_-"/>
    <numFmt numFmtId="173" formatCode="#######0.0"/>
    <numFmt numFmtId="174" formatCode="_-* #,##0.0\ _€_-;\-* #,##0.0\ _€_-;_-* &quot;-&quot;?\ _€_-;_-@_-"/>
  </numFmts>
  <fonts count="55">
    <font>
      <sz val="11"/>
      <color theme="1"/>
      <name val="Calibri"/>
      <family val="2"/>
      <scheme val="minor"/>
    </font>
    <font>
      <sz val="11"/>
      <color theme="1"/>
      <name val="Calibri"/>
      <family val="2"/>
      <scheme val="minor"/>
    </font>
    <font>
      <b/>
      <sz val="11"/>
      <color theme="1"/>
      <name val="Calibri"/>
      <family val="2"/>
      <scheme val="minor"/>
    </font>
    <font>
      <sz val="9.5"/>
      <color rgb="FF000000"/>
      <name val="Albany AMT"/>
    </font>
    <font>
      <sz val="9.5"/>
      <name val="Albany AMT"/>
    </font>
    <font>
      <sz val="10"/>
      <name val="Arial"/>
      <family val="2"/>
    </font>
    <font>
      <sz val="9"/>
      <name val="Arial"/>
      <family val="2"/>
    </font>
    <font>
      <b/>
      <sz val="9"/>
      <name val="Arial"/>
      <family val="2"/>
    </font>
    <font>
      <sz val="8"/>
      <name val="Arial"/>
      <family val="2"/>
    </font>
    <font>
      <b/>
      <sz val="8"/>
      <name val="Arial"/>
      <family val="2"/>
    </font>
    <font>
      <b/>
      <sz val="10"/>
      <name val="MS Sans Serif"/>
      <family val="2"/>
    </font>
    <font>
      <b/>
      <vertAlign val="superscript"/>
      <sz val="9"/>
      <name val="Arial"/>
      <family val="2"/>
    </font>
    <font>
      <b/>
      <sz val="10"/>
      <name val="Arial"/>
      <family val="2"/>
    </font>
    <font>
      <sz val="11"/>
      <name val="Calibri"/>
      <family val="2"/>
      <scheme val="minor"/>
    </font>
    <font>
      <b/>
      <sz val="9.5"/>
      <name val="Albany AMT"/>
    </font>
    <font>
      <b/>
      <sz val="11"/>
      <name val="Calibri"/>
      <family val="2"/>
      <scheme val="minor"/>
    </font>
    <font>
      <b/>
      <sz val="9.5"/>
      <color rgb="FF000000"/>
      <name val="Albany AMT"/>
    </font>
    <font>
      <b/>
      <sz val="11"/>
      <name val="Arial"/>
      <family val="2"/>
    </font>
    <font>
      <b/>
      <sz val="11"/>
      <color rgb="FF000000"/>
      <name val="Albany AMT"/>
    </font>
    <font>
      <sz val="10"/>
      <color rgb="FF000000"/>
      <name val="Arial"/>
      <family val="2"/>
    </font>
    <font>
      <b/>
      <sz val="10"/>
      <color rgb="FF000000"/>
      <name val="Arial"/>
      <family val="2"/>
    </font>
    <font>
      <b/>
      <sz val="9.5"/>
      <color rgb="FF000000"/>
      <name val="Arial"/>
      <family val="2"/>
    </font>
    <font>
      <sz val="9.5"/>
      <color rgb="FF000000"/>
      <name val="Arial"/>
      <family val="2"/>
    </font>
    <font>
      <sz val="11"/>
      <color indexed="8"/>
      <name val="Calibri"/>
      <family val="2"/>
      <scheme val="minor"/>
    </font>
    <font>
      <b/>
      <sz val="11"/>
      <color indexed="8"/>
      <name val="Calibri"/>
      <family val="2"/>
      <scheme val="minor"/>
    </font>
    <font>
      <sz val="10"/>
      <color theme="1"/>
      <name val="Calibri Light"/>
      <family val="2"/>
    </font>
    <font>
      <sz val="8"/>
      <name val="Marianne Light"/>
    </font>
    <font>
      <sz val="8"/>
      <color theme="1"/>
      <name val="Arial"/>
      <family val="2"/>
    </font>
    <font>
      <b/>
      <sz val="8"/>
      <color theme="1"/>
      <name val="Arial"/>
      <family val="2"/>
    </font>
    <font>
      <i/>
      <sz val="11"/>
      <color indexed="8"/>
      <name val="Calibri"/>
      <family val="2"/>
      <scheme val="minor"/>
    </font>
    <font>
      <b/>
      <sz val="9.5"/>
      <name val="Marianne"/>
      <family val="3"/>
    </font>
    <font>
      <b/>
      <sz val="7.5"/>
      <color indexed="10"/>
      <name val="Marianne"/>
      <family val="3"/>
    </font>
    <font>
      <b/>
      <sz val="7.5"/>
      <name val="Marianne"/>
      <family val="3"/>
    </font>
    <font>
      <sz val="7.5"/>
      <name val="Marianne"/>
      <family val="3"/>
    </font>
    <font>
      <sz val="8"/>
      <name val="Marianne"/>
      <family val="3"/>
    </font>
    <font>
      <b/>
      <sz val="8"/>
      <name val="Marianne"/>
      <family val="3"/>
    </font>
    <font>
      <i/>
      <sz val="8"/>
      <name val="Marianne"/>
      <family val="3"/>
    </font>
    <font>
      <sz val="8"/>
      <name val="Marianne Light"/>
      <family val="3"/>
    </font>
    <font>
      <i/>
      <sz val="8"/>
      <name val="Marianne Light"/>
    </font>
    <font>
      <i/>
      <sz val="11"/>
      <color theme="1"/>
      <name val="Calibri"/>
      <family val="2"/>
      <scheme val="minor"/>
    </font>
    <font>
      <sz val="9"/>
      <color theme="1"/>
      <name val="Verdana"/>
      <family val="2"/>
    </font>
    <font>
      <b/>
      <sz val="10"/>
      <color rgb="FFFF0000"/>
      <name val="Arial"/>
      <family val="2"/>
    </font>
    <font>
      <i/>
      <sz val="8"/>
      <name val="Arial"/>
      <family val="2"/>
    </font>
    <font>
      <sz val="9.5"/>
      <name val="Arial"/>
      <family val="2"/>
    </font>
    <font>
      <i/>
      <sz val="11"/>
      <color rgb="FF7030A0"/>
      <name val="Calibri"/>
      <family val="2"/>
      <scheme val="minor"/>
    </font>
    <font>
      <sz val="11"/>
      <color rgb="FF7030A0"/>
      <name val="Calibri"/>
      <family val="2"/>
      <scheme val="minor"/>
    </font>
    <font>
      <i/>
      <sz val="11"/>
      <name val="Calibri"/>
      <family val="2"/>
      <scheme val="minor"/>
    </font>
    <font>
      <sz val="8"/>
      <name val="Marianne Medium"/>
    </font>
    <font>
      <i/>
      <sz val="8"/>
      <name val="Marianne Medium"/>
    </font>
    <font>
      <b/>
      <sz val="9.5"/>
      <name val="Arial"/>
      <family val="2"/>
    </font>
    <font>
      <i/>
      <sz val="9"/>
      <name val="Arial"/>
      <family val="2"/>
    </font>
    <font>
      <i/>
      <sz val="9.5"/>
      <color rgb="FF000000"/>
      <name val="Albany AMT"/>
    </font>
    <font>
      <i/>
      <sz val="9.5"/>
      <name val="Albany AMT"/>
    </font>
    <font>
      <i/>
      <sz val="9.5"/>
      <name val="Arial"/>
      <family val="2"/>
    </font>
    <font>
      <i/>
      <sz val="9"/>
      <color theme="1"/>
      <name val="Verdana"/>
      <family val="2"/>
    </font>
  </fonts>
  <fills count="13">
    <fill>
      <patternFill patternType="none"/>
    </fill>
    <fill>
      <patternFill patternType="gray125"/>
    </fill>
    <fill>
      <patternFill patternType="solid">
        <fgColor rgb="FFD8DBD3"/>
        <bgColor indexed="64"/>
      </patternFill>
    </fill>
    <fill>
      <patternFill patternType="solid">
        <fgColor rgb="FFFFFFFF"/>
        <bgColor indexed="64"/>
      </patternFill>
    </fill>
    <fill>
      <patternFill patternType="solid">
        <fgColor indexed="44"/>
        <bgColor indexed="64"/>
      </patternFill>
    </fill>
    <fill>
      <patternFill patternType="solid">
        <fgColor theme="0"/>
        <bgColor indexed="64"/>
      </patternFill>
    </fill>
    <fill>
      <patternFill patternType="solid">
        <fgColor rgb="FFF5F7F1"/>
        <bgColor indexed="64"/>
      </patternFill>
    </fill>
    <fill>
      <patternFill patternType="solid">
        <fgColor theme="6" tint="0.79998168889431442"/>
        <bgColor indexed="64"/>
      </patternFill>
    </fill>
    <fill>
      <patternFill patternType="solid">
        <fgColor indexed="9"/>
        <bgColor indexed="64"/>
      </patternFill>
    </fill>
    <fill>
      <patternFill patternType="solid">
        <fgColor theme="0" tint="-0.249977111117893"/>
        <bgColor indexed="64"/>
      </patternFill>
    </fill>
    <fill>
      <patternFill patternType="solid">
        <fgColor rgb="FFC1CFE6"/>
        <bgColor indexed="64"/>
      </patternFill>
    </fill>
    <fill>
      <patternFill patternType="solid">
        <fgColor rgb="FFDDE6F3"/>
        <bgColor indexed="64"/>
      </patternFill>
    </fill>
    <fill>
      <patternFill patternType="solid">
        <fgColor rgb="FFEEF2F9"/>
        <bgColor indexed="64"/>
      </patternFill>
    </fill>
  </fills>
  <borders count="98">
    <border>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FF00FF"/>
      </left>
      <right/>
      <top style="thin">
        <color indexed="64"/>
      </top>
      <bottom style="thin">
        <color indexed="64"/>
      </bottom>
      <diagonal/>
    </border>
    <border>
      <left style="thin">
        <color indexed="64"/>
      </left>
      <right style="thin">
        <color rgb="FFFF00FF"/>
      </right>
      <top style="thin">
        <color indexed="64"/>
      </top>
      <bottom style="thin">
        <color indexed="64"/>
      </bottom>
      <diagonal/>
    </border>
    <border>
      <left style="thin">
        <color indexed="64"/>
      </left>
      <right style="thin">
        <color indexed="64"/>
      </right>
      <top style="thin">
        <color theme="3" tint="-0.24994659260841701"/>
      </top>
      <bottom/>
      <diagonal/>
    </border>
    <border>
      <left style="thin">
        <color indexed="64"/>
      </left>
      <right/>
      <top style="thin">
        <color theme="3" tint="-0.24994659260841701"/>
      </top>
      <bottom/>
      <diagonal/>
    </border>
    <border>
      <left style="thin">
        <color indexed="64"/>
      </left>
      <right/>
      <top/>
      <bottom style="thin">
        <color theme="3" tint="-0.24994659260841701"/>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3" tint="-0.24994659260841701"/>
      </bottom>
      <diagonal/>
    </border>
    <border>
      <left style="thin">
        <color indexed="64"/>
      </left>
      <right style="thin">
        <color indexed="64"/>
      </right>
      <top/>
      <bottom style="thin">
        <color indexed="8"/>
      </bottom>
      <diagonal/>
    </border>
    <border>
      <left/>
      <right style="thin">
        <color indexed="64"/>
      </right>
      <top style="thin">
        <color indexed="64"/>
      </top>
      <bottom/>
      <diagonal/>
    </border>
    <border>
      <left style="thin">
        <color rgb="FFC1C1C1"/>
      </left>
      <right style="thin">
        <color rgb="FFC1C1C1"/>
      </right>
      <top style="thin">
        <color rgb="FFC1C1C1"/>
      </top>
      <bottom style="thin">
        <color rgb="FFC1C1C1"/>
      </bottom>
      <diagonal/>
    </border>
    <border>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right/>
      <top/>
      <bottom style="thin">
        <color rgb="FFC1C1C1"/>
      </bottom>
      <diagonal/>
    </border>
    <border>
      <left style="thin">
        <color rgb="FFC1C1C1"/>
      </left>
      <right/>
      <top style="thin">
        <color rgb="FFC1C1C1"/>
      </top>
      <bottom/>
      <diagonal/>
    </border>
    <border>
      <left style="thin">
        <color rgb="FFC1C1C1"/>
      </left>
      <right style="thin">
        <color rgb="FFC1C1C1"/>
      </right>
      <top style="thin">
        <color rgb="FFC1C1C1"/>
      </top>
      <bottom/>
      <diagonal/>
    </border>
    <border>
      <left/>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indexed="64"/>
      </right>
      <top/>
      <bottom/>
      <diagonal/>
    </border>
    <border>
      <left style="thin">
        <color indexed="64"/>
      </left>
      <right/>
      <top style="thin">
        <color indexed="64"/>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theme="3" tint="-0.24994659260841701"/>
      </top>
      <bottom/>
      <diagonal/>
    </border>
    <border>
      <left style="thin">
        <color indexed="64"/>
      </left>
      <right/>
      <top style="thin">
        <color theme="3" tint="-0.24994659260841701"/>
      </top>
      <bottom style="thin">
        <color indexed="64"/>
      </bottom>
      <diagonal/>
    </border>
    <border>
      <left/>
      <right style="thin">
        <color indexed="64"/>
      </right>
      <top style="thin">
        <color theme="3" tint="-0.24994659260841701"/>
      </top>
      <bottom style="thin">
        <color indexed="64"/>
      </bottom>
      <diagonal/>
    </border>
    <border>
      <left style="thin">
        <color rgb="FFC1C1C1"/>
      </left>
      <right style="thin">
        <color rgb="FFC1C1C1"/>
      </right>
      <top style="thin">
        <color indexed="64"/>
      </top>
      <bottom style="thin">
        <color indexed="64"/>
      </bottom>
      <diagonal/>
    </border>
    <border>
      <left style="thin">
        <color rgb="FFC1C1C1"/>
      </left>
      <right style="thin">
        <color indexed="64"/>
      </right>
      <top style="thin">
        <color indexed="64"/>
      </top>
      <bottom style="thin">
        <color indexed="64"/>
      </bottom>
      <diagonal/>
    </border>
    <border>
      <left/>
      <right style="thin">
        <color rgb="FFC1C1C1"/>
      </right>
      <top style="thin">
        <color indexed="64"/>
      </top>
      <bottom style="thin">
        <color rgb="FFC1C1C1"/>
      </bottom>
      <diagonal/>
    </border>
    <border>
      <left style="thin">
        <color rgb="FFC1C1C1"/>
      </left>
      <right/>
      <top style="thin">
        <color indexed="64"/>
      </top>
      <bottom style="thin">
        <color rgb="FFC1C1C1"/>
      </bottom>
      <diagonal/>
    </border>
    <border>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indexed="64"/>
      </left>
      <right/>
      <top style="thin">
        <color rgb="FFC1C1C1"/>
      </top>
      <bottom style="thin">
        <color rgb="FFC1C1C1"/>
      </bottom>
      <diagonal/>
    </border>
    <border>
      <left style="thin">
        <color rgb="FFC1C1C1"/>
      </left>
      <right style="thin">
        <color indexed="64"/>
      </right>
      <top style="thin">
        <color rgb="FFC1C1C1"/>
      </top>
      <bottom/>
      <diagonal/>
    </border>
    <border>
      <left style="thin">
        <color indexed="64"/>
      </left>
      <right/>
      <top style="thin">
        <color rgb="FFC1C1C1"/>
      </top>
      <bottom style="thin">
        <color indexed="64"/>
      </bottom>
      <diagonal/>
    </border>
    <border>
      <left style="thin">
        <color indexed="64"/>
      </left>
      <right/>
      <top style="thin">
        <color indexed="64"/>
      </top>
      <bottom style="thin">
        <color rgb="FFC1C1C1"/>
      </bottom>
      <diagonal/>
    </border>
    <border>
      <left style="thin">
        <color rgb="FFC1C1C1"/>
      </left>
      <right style="thin">
        <color rgb="FFC1C1C1"/>
      </right>
      <top style="thin">
        <color indexed="64"/>
      </top>
      <bottom style="thin">
        <color rgb="FFC1C1C1"/>
      </bottom>
      <diagonal/>
    </border>
    <border>
      <left style="thin">
        <color rgb="FFC1C1C1"/>
      </left>
      <right style="thin">
        <color indexed="64"/>
      </right>
      <top style="thin">
        <color indexed="64"/>
      </top>
      <bottom style="thin">
        <color rgb="FFC1C1C1"/>
      </bottom>
      <diagonal/>
    </border>
    <border>
      <left/>
      <right/>
      <top style="thin">
        <color indexed="64"/>
      </top>
      <bottom style="thin">
        <color rgb="FFC1C1C1"/>
      </bottom>
      <diagonal/>
    </border>
    <border>
      <left/>
      <right style="thin">
        <color rgb="FFC1C1C1"/>
      </right>
      <top style="thin">
        <color rgb="FFC1C1C1"/>
      </top>
      <bottom/>
      <diagonal/>
    </border>
    <border>
      <left/>
      <right style="thin">
        <color rgb="FFC1C1C1"/>
      </right>
      <top/>
      <bottom style="thin">
        <color indexed="64"/>
      </bottom>
      <diagonal/>
    </border>
    <border>
      <left/>
      <right style="thin">
        <color rgb="FFC1C1C1"/>
      </right>
      <top style="thin">
        <color indexed="64"/>
      </top>
      <bottom style="thin">
        <color indexed="64"/>
      </bottom>
      <diagonal/>
    </border>
    <border>
      <left style="thin">
        <color indexed="64"/>
      </left>
      <right style="thin">
        <color rgb="FFC1C1C1"/>
      </right>
      <top style="thin">
        <color rgb="FFC1C1C1"/>
      </top>
      <bottom/>
      <diagonal/>
    </border>
    <border>
      <left style="thin">
        <color indexed="64"/>
      </left>
      <right style="thin">
        <color rgb="FFC1C1C1"/>
      </right>
      <top style="thin">
        <color indexed="64"/>
      </top>
      <bottom style="thin">
        <color rgb="FFC1C1C1"/>
      </bottom>
      <diagonal/>
    </border>
    <border>
      <left style="thin">
        <color indexed="64"/>
      </left>
      <right style="thin">
        <color rgb="FFC1C1C1"/>
      </right>
      <top style="thin">
        <color rgb="FFC1C1C1"/>
      </top>
      <bottom style="thin">
        <color rgb="FFC1C1C1"/>
      </bottom>
      <diagonal/>
    </border>
    <border>
      <left style="thin">
        <color indexed="64"/>
      </left>
      <right style="thin">
        <color rgb="FFC1C1C1"/>
      </right>
      <top/>
      <bottom style="thin">
        <color indexed="64"/>
      </bottom>
      <diagonal/>
    </border>
    <border>
      <left style="thin">
        <color indexed="64"/>
      </left>
      <right style="thin">
        <color rgb="FFC1C1C1"/>
      </right>
      <top style="thin">
        <color indexed="64"/>
      </top>
      <bottom style="thin">
        <color indexed="64"/>
      </bottom>
      <diagonal/>
    </border>
    <border>
      <left style="thin">
        <color indexed="64"/>
      </left>
      <right style="thin">
        <color rgb="FFC1C1C1"/>
      </right>
      <top style="thin">
        <color rgb="FFC1C1C1"/>
      </top>
      <bottom style="thin">
        <color indexed="64"/>
      </bottom>
      <diagonal/>
    </border>
    <border>
      <left style="thin">
        <color rgb="FFC1C1C1"/>
      </left>
      <right style="thin">
        <color rgb="FFC1C1C1"/>
      </right>
      <top style="thin">
        <color rgb="FFC1C1C1"/>
      </top>
      <bottom style="thin">
        <color indexed="64"/>
      </bottom>
      <diagonal/>
    </border>
    <border>
      <left style="thin">
        <color rgb="FFC1C1C1"/>
      </left>
      <right style="thin">
        <color indexed="64"/>
      </right>
      <top style="thin">
        <color rgb="FFC1C1C1"/>
      </top>
      <bottom style="thin">
        <color indexed="64"/>
      </bottom>
      <diagonal/>
    </border>
    <border>
      <left style="thin">
        <color rgb="FFC1C1C1"/>
      </left>
      <right style="thin">
        <color rgb="FFC1C1C1"/>
      </right>
      <top/>
      <bottom style="thin">
        <color indexed="64"/>
      </bottom>
      <diagonal/>
    </border>
    <border>
      <left style="thin">
        <color rgb="FFC1C1C1"/>
      </left>
      <right style="thin">
        <color indexed="64"/>
      </right>
      <top/>
      <bottom style="thin">
        <color indexed="64"/>
      </bottom>
      <diagonal/>
    </border>
    <border>
      <left style="thin">
        <color rgb="FFC1C1C1"/>
      </left>
      <right/>
      <top style="thin">
        <color rgb="FFC1C1C1"/>
      </top>
      <bottom style="thin">
        <color indexed="64"/>
      </bottom>
      <diagonal/>
    </border>
    <border>
      <left style="thin">
        <color rgb="FFC1C1C1"/>
      </left>
      <right/>
      <top style="thin">
        <color indexed="64"/>
      </top>
      <bottom style="thin">
        <color indexed="64"/>
      </bottom>
      <diagonal/>
    </border>
    <border>
      <left/>
      <right style="thin">
        <color rgb="FFC1C1C1"/>
      </right>
      <top style="thin">
        <color rgb="FFC1C1C1"/>
      </top>
      <bottom style="thin">
        <color indexed="64"/>
      </bottom>
      <diagonal/>
    </border>
    <border>
      <left style="thin">
        <color rgb="FFC1C1C1"/>
      </left>
      <right/>
      <top/>
      <bottom style="thin">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top style="medium">
        <color rgb="FF002060"/>
      </top>
      <bottom style="medium">
        <color rgb="FF00206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style="medium">
        <color rgb="FF002060"/>
      </top>
      <bottom style="medium">
        <color rgb="FF002060"/>
      </bottom>
      <diagonal/>
    </border>
    <border>
      <left style="medium">
        <color theme="0"/>
      </left>
      <right/>
      <top style="medium">
        <color rgb="FF002060"/>
      </top>
      <bottom style="medium">
        <color rgb="FF00206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rgb="FF002060"/>
      </top>
      <bottom style="thick">
        <color rgb="FF002060"/>
      </bottom>
      <diagonal/>
    </border>
    <border>
      <left style="medium">
        <color theme="0"/>
      </left>
      <right style="medium">
        <color theme="0"/>
      </right>
      <top style="medium">
        <color rgb="FF002060"/>
      </top>
      <bottom style="medium">
        <color rgb="FF002060"/>
      </bottom>
      <diagonal/>
    </border>
    <border>
      <left style="medium">
        <color theme="0"/>
      </left>
      <right/>
      <top style="medium">
        <color rgb="FF002060"/>
      </top>
      <bottom style="thick">
        <color rgb="FF002060"/>
      </bottom>
      <diagonal/>
    </border>
    <border>
      <left/>
      <right/>
      <top style="medium">
        <color rgb="FF002060"/>
      </top>
      <bottom style="thick">
        <color rgb="FF002060"/>
      </bottom>
      <diagonal/>
    </border>
  </borders>
  <cellStyleXfs count="17">
    <xf numFmtId="0" fontId="0" fillId="0" borderId="0"/>
    <xf numFmtId="43" fontId="1" fillId="0" borderId="0" applyFont="0" applyFill="0" applyBorder="0" applyAlignment="0" applyProtection="0"/>
    <xf numFmtId="0" fontId="3" fillId="0" borderId="0"/>
    <xf numFmtId="0" fontId="5" fillId="0" borderId="0"/>
    <xf numFmtId="0" fontId="1" fillId="0" borderId="0"/>
    <xf numFmtId="0" fontId="5" fillId="0" borderId="0"/>
    <xf numFmtId="43" fontId="3" fillId="0" borderId="0" applyFont="0" applyFill="0" applyBorder="0" applyAlignment="0" applyProtection="0"/>
    <xf numFmtId="9" fontId="1" fillId="0" borderId="0" applyFont="0" applyFill="0" applyBorder="0" applyAlignment="0" applyProtection="0"/>
    <xf numFmtId="0" fontId="23" fillId="0" borderId="0"/>
    <xf numFmtId="0" fontId="25" fillId="0" borderId="0"/>
    <xf numFmtId="0" fontId="3" fillId="0" borderId="0"/>
    <xf numFmtId="43" fontId="5" fillId="0" borderId="0" applyFont="0" applyFill="0" applyBorder="0" applyAlignment="0" applyProtection="0"/>
    <xf numFmtId="43" fontId="23"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8" fillId="0" borderId="0" applyNumberFormat="0" applyFill="0" applyBorder="0" applyProtection="0"/>
    <xf numFmtId="43" fontId="1" fillId="0" borderId="0" applyFont="0" applyFill="0" applyBorder="0" applyAlignment="0" applyProtection="0"/>
  </cellStyleXfs>
  <cellXfs count="523">
    <xf numFmtId="0" fontId="0" fillId="0" borderId="0" xfId="0"/>
    <xf numFmtId="0" fontId="4" fillId="2" borderId="0" xfId="2" applyFont="1" applyFill="1" applyBorder="1" applyAlignment="1">
      <alignment horizontal="left"/>
    </xf>
    <xf numFmtId="1" fontId="6" fillId="0" borderId="0" xfId="3" applyNumberFormat="1" applyFont="1" applyFill="1"/>
    <xf numFmtId="0" fontId="6" fillId="0" borderId="0" xfId="3" applyFont="1" applyFill="1"/>
    <xf numFmtId="0" fontId="6" fillId="0" borderId="0" xfId="4" applyFont="1" applyFill="1"/>
    <xf numFmtId="0" fontId="6" fillId="0" borderId="0" xfId="3" applyFont="1" applyFill="1" applyBorder="1" applyAlignment="1">
      <alignment horizontal="left" vertical="top" wrapText="1"/>
    </xf>
    <xf numFmtId="0" fontId="5" fillId="0" borderId="0" xfId="5" applyFont="1"/>
    <xf numFmtId="3" fontId="5" fillId="0" borderId="0" xfId="5" applyNumberFormat="1" applyFont="1"/>
    <xf numFmtId="0" fontId="9" fillId="0" borderId="1" xfId="3" applyFont="1" applyFill="1" applyBorder="1" applyAlignment="1">
      <alignment vertical="center" wrapText="1"/>
    </xf>
    <xf numFmtId="0" fontId="10" fillId="0" borderId="8" xfId="2" applyFont="1" applyBorder="1" applyAlignment="1">
      <alignment vertical="center"/>
    </xf>
    <xf numFmtId="0" fontId="9" fillId="0" borderId="15" xfId="3" applyFont="1" applyFill="1" applyBorder="1" applyAlignment="1">
      <alignment horizontal="left" vertical="center" wrapText="1"/>
    </xf>
    <xf numFmtId="166" fontId="5" fillId="0" borderId="0" xfId="5" applyNumberFormat="1" applyFont="1"/>
    <xf numFmtId="1" fontId="5" fillId="0" borderId="0" xfId="5" applyNumberFormat="1" applyFont="1"/>
    <xf numFmtId="0" fontId="8" fillId="0" borderId="14" xfId="3" applyFont="1" applyFill="1" applyBorder="1" applyAlignment="1">
      <alignment horizontal="left" vertical="center" wrapText="1"/>
    </xf>
    <xf numFmtId="0" fontId="8" fillId="0" borderId="8" xfId="3" applyFont="1" applyFill="1" applyBorder="1" applyAlignment="1">
      <alignment horizontal="left" vertical="center" wrapText="1"/>
    </xf>
    <xf numFmtId="1" fontId="7" fillId="4" borderId="7" xfId="3" applyNumberFormat="1" applyFont="1" applyFill="1" applyBorder="1" applyAlignment="1">
      <alignment horizontal="center" wrapText="1"/>
    </xf>
    <xf numFmtId="0" fontId="7" fillId="4" borderId="7" xfId="3" applyFont="1" applyFill="1" applyBorder="1" applyAlignment="1">
      <alignment horizontal="center" wrapText="1"/>
    </xf>
    <xf numFmtId="0" fontId="5" fillId="5" borderId="0" xfId="5" applyFont="1" applyFill="1"/>
    <xf numFmtId="0" fontId="12" fillId="5" borderId="0" xfId="5" applyFont="1" applyFill="1"/>
    <xf numFmtId="167" fontId="9" fillId="0" borderId="7" xfId="3" applyNumberFormat="1" applyFont="1" applyFill="1" applyBorder="1" applyAlignment="1">
      <alignment vertical="center" wrapText="1"/>
    </xf>
    <xf numFmtId="3" fontId="9" fillId="0" borderId="7" xfId="3" applyNumberFormat="1" applyFont="1" applyFill="1" applyBorder="1" applyAlignment="1">
      <alignment vertical="center" wrapText="1"/>
    </xf>
    <xf numFmtId="167" fontId="9" fillId="0" borderId="10" xfId="3" applyNumberFormat="1" applyFont="1" applyFill="1" applyBorder="1" applyAlignment="1">
      <alignment vertical="center" wrapText="1"/>
    </xf>
    <xf numFmtId="3" fontId="9" fillId="0" borderId="10" xfId="3" applyNumberFormat="1" applyFont="1" applyFill="1" applyBorder="1" applyAlignment="1">
      <alignment vertical="center" wrapText="1"/>
    </xf>
    <xf numFmtId="167" fontId="8" fillId="0" borderId="5" xfId="3" applyNumberFormat="1" applyFont="1" applyFill="1" applyBorder="1" applyAlignment="1">
      <alignment vertical="center" wrapText="1"/>
    </xf>
    <xf numFmtId="3" fontId="8" fillId="0" borderId="5" xfId="3" applyNumberFormat="1" applyFont="1" applyFill="1" applyBorder="1" applyAlignment="1">
      <alignment vertical="center" wrapText="1"/>
    </xf>
    <xf numFmtId="167" fontId="9" fillId="0" borderId="13" xfId="3" applyNumberFormat="1" applyFont="1" applyFill="1" applyBorder="1" applyAlignment="1">
      <alignment vertical="center" wrapText="1"/>
    </xf>
    <xf numFmtId="3" fontId="9" fillId="0" borderId="13" xfId="3" applyNumberFormat="1" applyFont="1" applyFill="1" applyBorder="1" applyAlignment="1">
      <alignment vertical="center" wrapText="1"/>
    </xf>
    <xf numFmtId="167" fontId="9" fillId="0" borderId="5" xfId="3" applyNumberFormat="1" applyFont="1" applyFill="1" applyBorder="1" applyAlignment="1">
      <alignment vertical="center" wrapText="1"/>
    </xf>
    <xf numFmtId="3" fontId="9" fillId="0" borderId="5" xfId="3" applyNumberFormat="1" applyFont="1" applyFill="1" applyBorder="1" applyAlignment="1">
      <alignment vertical="center" wrapText="1"/>
    </xf>
    <xf numFmtId="167" fontId="9" fillId="0" borderId="2" xfId="3" applyNumberFormat="1" applyFont="1" applyFill="1" applyBorder="1" applyAlignment="1">
      <alignment vertical="center" wrapText="1"/>
    </xf>
    <xf numFmtId="3" fontId="9" fillId="0" borderId="2" xfId="3" applyNumberFormat="1" applyFont="1" applyFill="1" applyBorder="1" applyAlignment="1">
      <alignment vertical="center" wrapText="1"/>
    </xf>
    <xf numFmtId="167" fontId="9" fillId="0" borderId="19" xfId="3" applyNumberFormat="1" applyFont="1" applyFill="1" applyBorder="1" applyAlignment="1">
      <alignment vertical="center" wrapText="1"/>
    </xf>
    <xf numFmtId="3" fontId="9" fillId="0" borderId="19" xfId="3" applyNumberFormat="1" applyFont="1" applyFill="1" applyBorder="1" applyAlignment="1">
      <alignment vertical="center" wrapText="1"/>
    </xf>
    <xf numFmtId="167" fontId="8" fillId="0" borderId="13" xfId="3" applyNumberFormat="1" applyFont="1" applyFill="1" applyBorder="1" applyAlignment="1">
      <alignment vertical="center" wrapText="1"/>
    </xf>
    <xf numFmtId="3" fontId="8" fillId="0" borderId="13" xfId="3" applyNumberFormat="1" applyFont="1" applyFill="1" applyBorder="1" applyAlignment="1">
      <alignment vertical="center" wrapText="1"/>
    </xf>
    <xf numFmtId="167" fontId="8" fillId="0" borderId="7" xfId="3" applyNumberFormat="1" applyFont="1" applyFill="1" applyBorder="1" applyAlignment="1">
      <alignment vertical="center" wrapText="1"/>
    </xf>
    <xf numFmtId="3" fontId="8" fillId="0" borderId="7" xfId="3" applyNumberFormat="1" applyFont="1" applyFill="1" applyBorder="1" applyAlignment="1">
      <alignment vertical="center" wrapText="1"/>
    </xf>
    <xf numFmtId="0" fontId="7" fillId="4" borderId="20" xfId="3" applyFont="1" applyFill="1" applyBorder="1" applyAlignment="1">
      <alignment horizontal="center" wrapText="1"/>
    </xf>
    <xf numFmtId="0" fontId="7" fillId="4" borderId="16" xfId="3" applyFont="1" applyFill="1" applyBorder="1" applyAlignment="1">
      <alignment horizontal="center" wrapText="1"/>
    </xf>
    <xf numFmtId="0" fontId="3" fillId="2" borderId="0" xfId="2" applyFont="1" applyFill="1" applyBorder="1" applyAlignment="1">
      <alignment horizontal="left"/>
    </xf>
    <xf numFmtId="169" fontId="14" fillId="3" borderId="22" xfId="2" applyNumberFormat="1" applyFont="1" applyFill="1" applyBorder="1" applyAlignment="1">
      <alignment horizontal="right"/>
    </xf>
    <xf numFmtId="169" fontId="4" fillId="3" borderId="22" xfId="2" applyNumberFormat="1" applyFont="1" applyFill="1" applyBorder="1" applyAlignment="1">
      <alignment horizontal="right"/>
    </xf>
    <xf numFmtId="0" fontId="18" fillId="2" borderId="0" xfId="2" applyFont="1" applyFill="1" applyBorder="1" applyAlignment="1">
      <alignment horizontal="left" wrapText="1"/>
    </xf>
    <xf numFmtId="0" fontId="6" fillId="0" borderId="0" xfId="0" applyFont="1" applyFill="1"/>
    <xf numFmtId="0" fontId="21" fillId="6" borderId="22" xfId="2" applyFont="1" applyFill="1" applyBorder="1" applyAlignment="1">
      <alignment horizontal="left" vertical="top"/>
    </xf>
    <xf numFmtId="0" fontId="21" fillId="6" borderId="22" xfId="2" applyFont="1" applyFill="1" applyBorder="1" applyAlignment="1">
      <alignment horizontal="right"/>
    </xf>
    <xf numFmtId="0" fontId="21" fillId="6" borderId="22" xfId="2" applyFont="1" applyFill="1" applyBorder="1" applyAlignment="1">
      <alignment horizontal="right" vertical="top"/>
    </xf>
    <xf numFmtId="165" fontId="22" fillId="3" borderId="22" xfId="2" applyNumberFormat="1" applyFont="1" applyFill="1" applyBorder="1" applyAlignment="1">
      <alignment horizontal="right" vertical="top"/>
    </xf>
    <xf numFmtId="0" fontId="3" fillId="2" borderId="25" xfId="2" applyFont="1" applyFill="1" applyBorder="1" applyAlignment="1">
      <alignment horizontal="left"/>
    </xf>
    <xf numFmtId="0" fontId="20" fillId="2" borderId="0" xfId="2" applyFont="1" applyFill="1" applyBorder="1" applyAlignment="1"/>
    <xf numFmtId="166" fontId="4" fillId="2" borderId="0" xfId="2" applyNumberFormat="1" applyFont="1" applyFill="1" applyBorder="1" applyAlignment="1">
      <alignment horizontal="left"/>
    </xf>
    <xf numFmtId="169" fontId="22" fillId="3" borderId="22" xfId="2" applyNumberFormat="1" applyFont="1" applyFill="1" applyBorder="1" applyAlignment="1">
      <alignment horizontal="right" vertical="center"/>
    </xf>
    <xf numFmtId="0" fontId="12" fillId="5" borderId="0" xfId="0" applyFont="1" applyFill="1"/>
    <xf numFmtId="0" fontId="23" fillId="0" borderId="0" xfId="8"/>
    <xf numFmtId="0" fontId="23" fillId="0" borderId="10" xfId="8" applyBorder="1"/>
    <xf numFmtId="170" fontId="23" fillId="0" borderId="10" xfId="1" applyNumberFormat="1" applyFont="1" applyBorder="1"/>
    <xf numFmtId="170" fontId="13" fillId="0" borderId="10" xfId="1" applyNumberFormat="1" applyFont="1" applyBorder="1"/>
    <xf numFmtId="170" fontId="23" fillId="7" borderId="10" xfId="1" applyNumberFormat="1" applyFont="1" applyFill="1" applyBorder="1"/>
    <xf numFmtId="172" fontId="23" fillId="7" borderId="10" xfId="1" applyNumberFormat="1" applyFont="1" applyFill="1" applyBorder="1"/>
    <xf numFmtId="0" fontId="24" fillId="0" borderId="10" xfId="8" applyFont="1" applyBorder="1"/>
    <xf numFmtId="170" fontId="24" fillId="0" borderId="10" xfId="1" applyNumberFormat="1" applyFont="1" applyBorder="1"/>
    <xf numFmtId="170" fontId="15" fillId="0" borderId="10" xfId="1" applyNumberFormat="1" applyFont="1" applyBorder="1"/>
    <xf numFmtId="170" fontId="24" fillId="7" borderId="10" xfId="1" applyNumberFormat="1" applyFont="1" applyFill="1" applyBorder="1"/>
    <xf numFmtId="172" fontId="24" fillId="7" borderId="10" xfId="1" applyNumberFormat="1" applyFont="1" applyFill="1" applyBorder="1"/>
    <xf numFmtId="0" fontId="6" fillId="0" borderId="1" xfId="3" applyFont="1" applyFill="1" applyBorder="1" applyAlignment="1">
      <alignment vertical="top" wrapText="1"/>
    </xf>
    <xf numFmtId="9" fontId="6" fillId="0" borderId="1" xfId="7" applyFont="1" applyFill="1" applyBorder="1" applyAlignment="1">
      <alignment vertical="top" wrapText="1"/>
    </xf>
    <xf numFmtId="0" fontId="26" fillId="5" borderId="0" xfId="9" applyFont="1" applyFill="1" applyAlignment="1">
      <alignment horizontal="right" vertical="center"/>
    </xf>
    <xf numFmtId="0" fontId="16" fillId="2" borderId="0" xfId="10" applyFont="1" applyFill="1" applyBorder="1" applyAlignment="1">
      <alignment horizontal="left"/>
    </xf>
    <xf numFmtId="0" fontId="3" fillId="2" borderId="0" xfId="10" applyFont="1" applyFill="1" applyBorder="1" applyAlignment="1">
      <alignment horizontal="left"/>
    </xf>
    <xf numFmtId="0" fontId="16" fillId="6" borderId="22" xfId="10" applyFont="1" applyFill="1" applyBorder="1" applyAlignment="1">
      <alignment vertical="center"/>
    </xf>
    <xf numFmtId="0" fontId="16" fillId="6" borderId="22" xfId="10" applyFont="1" applyFill="1" applyBorder="1" applyAlignment="1">
      <alignment horizontal="center" wrapText="1"/>
    </xf>
    <xf numFmtId="0" fontId="16" fillId="6" borderId="22" xfId="10" applyFont="1" applyFill="1" applyBorder="1" applyAlignment="1">
      <alignment horizontal="center"/>
    </xf>
    <xf numFmtId="0" fontId="16" fillId="6" borderId="22" xfId="10" applyFont="1" applyFill="1" applyBorder="1" applyAlignment="1">
      <alignment vertical="top"/>
    </xf>
    <xf numFmtId="0" fontId="16" fillId="6" borderId="22" xfId="10" applyFont="1" applyFill="1" applyBorder="1" applyAlignment="1">
      <alignment horizontal="left" vertical="top"/>
    </xf>
    <xf numFmtId="164" fontId="3" fillId="3" borderId="22" xfId="10" applyNumberFormat="1" applyFont="1" applyFill="1" applyBorder="1" applyAlignment="1">
      <alignment horizontal="right"/>
    </xf>
    <xf numFmtId="173" fontId="3" fillId="3" borderId="22" xfId="10" applyNumberFormat="1" applyFont="1" applyFill="1" applyBorder="1" applyAlignment="1">
      <alignment horizontal="right"/>
    </xf>
    <xf numFmtId="170" fontId="3" fillId="3" borderId="22" xfId="1" applyNumberFormat="1" applyFont="1" applyFill="1" applyBorder="1" applyAlignment="1">
      <alignment horizontal="right"/>
    </xf>
    <xf numFmtId="166" fontId="3" fillId="2" borderId="0" xfId="10" applyNumberFormat="1" applyFont="1" applyFill="1" applyBorder="1" applyAlignment="1">
      <alignment horizontal="left"/>
    </xf>
    <xf numFmtId="170" fontId="3" fillId="2" borderId="0" xfId="1" applyNumberFormat="1" applyFont="1" applyFill="1" applyBorder="1" applyAlignment="1">
      <alignment horizontal="left"/>
    </xf>
    <xf numFmtId="0" fontId="3" fillId="2" borderId="0" xfId="10" applyFont="1" applyFill="1" applyBorder="1" applyAlignment="1">
      <alignment horizontal="right"/>
    </xf>
    <xf numFmtId="0" fontId="16" fillId="6" borderId="22" xfId="10" applyFont="1" applyFill="1" applyBorder="1" applyAlignment="1">
      <alignment horizontal="left" vertical="top" wrapText="1"/>
    </xf>
    <xf numFmtId="170" fontId="3" fillId="2" borderId="0" xfId="10" applyNumberFormat="1" applyFont="1" applyFill="1" applyBorder="1" applyAlignment="1">
      <alignment horizontal="left"/>
    </xf>
    <xf numFmtId="0" fontId="7" fillId="5" borderId="0" xfId="3" applyFont="1" applyFill="1"/>
    <xf numFmtId="0" fontId="8" fillId="5" borderId="0" xfId="3" applyFont="1" applyFill="1"/>
    <xf numFmtId="3" fontId="8" fillId="5" borderId="0" xfId="3" applyNumberFormat="1" applyFont="1" applyFill="1"/>
    <xf numFmtId="0" fontId="5" fillId="5" borderId="0" xfId="3" applyFill="1"/>
    <xf numFmtId="3" fontId="8" fillId="4" borderId="10" xfId="3" applyNumberFormat="1" applyFont="1" applyFill="1" applyBorder="1"/>
    <xf numFmtId="3" fontId="8" fillId="4" borderId="10" xfId="3" applyNumberFormat="1" applyFont="1" applyFill="1" applyBorder="1" applyAlignment="1">
      <alignment horizontal="center" wrapText="1"/>
    </xf>
    <xf numFmtId="0" fontId="8" fillId="4" borderId="10" xfId="3" applyFont="1" applyFill="1" applyBorder="1" applyAlignment="1">
      <alignment horizontal="center" wrapText="1"/>
    </xf>
    <xf numFmtId="0" fontId="8" fillId="4" borderId="17" xfId="3" applyFont="1" applyFill="1" applyBorder="1" applyAlignment="1">
      <alignment horizontal="center" wrapText="1"/>
    </xf>
    <xf numFmtId="0" fontId="0" fillId="0" borderId="0" xfId="0" applyAlignment="1"/>
    <xf numFmtId="0" fontId="8" fillId="4" borderId="8" xfId="3" applyFont="1" applyFill="1" applyBorder="1" applyAlignment="1">
      <alignment horizontal="left" wrapText="1"/>
    </xf>
    <xf numFmtId="170" fontId="27" fillId="0" borderId="7" xfId="11" applyNumberFormat="1" applyFont="1" applyBorder="1" applyAlignment="1">
      <alignment vertical="top" wrapText="1"/>
    </xf>
    <xf numFmtId="170" fontId="27" fillId="0" borderId="7" xfId="11" applyNumberFormat="1" applyFont="1" applyFill="1" applyBorder="1" applyAlignment="1">
      <alignment vertical="top" wrapText="1"/>
    </xf>
    <xf numFmtId="172" fontId="27" fillId="0" borderId="7" xfId="11" applyNumberFormat="1" applyFont="1" applyFill="1" applyBorder="1" applyAlignment="1">
      <alignment vertical="top" wrapText="1"/>
    </xf>
    <xf numFmtId="0" fontId="8" fillId="4" borderId="6" xfId="3" applyFont="1" applyFill="1" applyBorder="1" applyAlignment="1">
      <alignment horizontal="left" wrapText="1"/>
    </xf>
    <xf numFmtId="170" fontId="27" fillId="0" borderId="5" xfId="11" applyNumberFormat="1" applyFont="1" applyBorder="1" applyAlignment="1">
      <alignment vertical="top" wrapText="1"/>
    </xf>
    <xf numFmtId="170" fontId="27" fillId="0" borderId="5" xfId="11" applyNumberFormat="1" applyFont="1" applyFill="1" applyBorder="1" applyAlignment="1">
      <alignment vertical="top" wrapText="1"/>
    </xf>
    <xf numFmtId="172" fontId="27" fillId="0" borderId="5" xfId="11" applyNumberFormat="1" applyFont="1" applyFill="1" applyBorder="1" applyAlignment="1">
      <alignment vertical="top" wrapText="1"/>
    </xf>
    <xf numFmtId="0" fontId="9" fillId="4" borderId="4" xfId="3" applyFont="1" applyFill="1" applyBorder="1" applyAlignment="1">
      <alignment horizontal="left" wrapText="1"/>
    </xf>
    <xf numFmtId="170" fontId="9" fillId="0" borderId="29" xfId="11" applyNumberFormat="1" applyFont="1" applyBorder="1"/>
    <xf numFmtId="170" fontId="9" fillId="0" borderId="29" xfId="11" applyNumberFormat="1" applyFont="1" applyFill="1" applyBorder="1"/>
    <xf numFmtId="172" fontId="9" fillId="0" borderId="29" xfId="11" applyNumberFormat="1" applyFont="1" applyFill="1" applyBorder="1"/>
    <xf numFmtId="0" fontId="8" fillId="4" borderId="7" xfId="3" applyFont="1" applyFill="1" applyBorder="1" applyAlignment="1">
      <alignment horizontal="left" wrapText="1"/>
    </xf>
    <xf numFmtId="170" fontId="27" fillId="0" borderId="30" xfId="11" applyNumberFormat="1" applyFont="1" applyBorder="1" applyAlignment="1">
      <alignment vertical="top" wrapText="1"/>
    </xf>
    <xf numFmtId="170" fontId="27" fillId="0" borderId="30" xfId="11" applyNumberFormat="1" applyFont="1" applyFill="1" applyBorder="1" applyAlignment="1">
      <alignment vertical="top" wrapText="1"/>
    </xf>
    <xf numFmtId="172" fontId="27" fillId="0" borderId="30" xfId="11" applyNumberFormat="1" applyFont="1" applyFill="1" applyBorder="1" applyAlignment="1">
      <alignment vertical="top" wrapText="1"/>
    </xf>
    <xf numFmtId="0" fontId="8" fillId="4" borderId="5" xfId="3" applyFont="1" applyFill="1" applyBorder="1" applyAlignment="1">
      <alignment horizontal="left" wrapText="1"/>
    </xf>
    <xf numFmtId="0" fontId="9" fillId="4" borderId="5" xfId="3" applyFont="1" applyFill="1" applyBorder="1" applyAlignment="1">
      <alignment horizontal="left" wrapText="1"/>
    </xf>
    <xf numFmtId="0" fontId="9" fillId="4" borderId="10" xfId="3" applyFont="1" applyFill="1" applyBorder="1" applyAlignment="1">
      <alignment horizontal="left" wrapText="1"/>
    </xf>
    <xf numFmtId="170" fontId="28" fillId="0" borderId="31" xfId="11" applyNumberFormat="1" applyFont="1" applyBorder="1" applyAlignment="1">
      <alignment vertical="top" wrapText="1"/>
    </xf>
    <xf numFmtId="170" fontId="28" fillId="0" borderId="31" xfId="11" applyNumberFormat="1" applyFont="1" applyFill="1" applyBorder="1" applyAlignment="1">
      <alignment vertical="top" wrapText="1"/>
    </xf>
    <xf numFmtId="170" fontId="28" fillId="0" borderId="32" xfId="11" applyNumberFormat="1" applyFont="1" applyFill="1" applyBorder="1" applyAlignment="1">
      <alignment vertical="top" wrapText="1"/>
    </xf>
    <xf numFmtId="172" fontId="28" fillId="0" borderId="33" xfId="11" applyNumberFormat="1" applyFont="1" applyFill="1" applyBorder="1" applyAlignment="1">
      <alignment vertical="top" wrapText="1"/>
    </xf>
    <xf numFmtId="0" fontId="9" fillId="4" borderId="2" xfId="3" applyFont="1" applyFill="1" applyBorder="1" applyAlignment="1">
      <alignment horizontal="left" wrapText="1"/>
    </xf>
    <xf numFmtId="170" fontId="0" fillId="0" borderId="0" xfId="0" applyNumberFormat="1"/>
    <xf numFmtId="170" fontId="28" fillId="0" borderId="34" xfId="11" applyNumberFormat="1" applyFont="1" applyBorder="1" applyAlignment="1">
      <alignment vertical="top" wrapText="1"/>
    </xf>
    <xf numFmtId="170" fontId="28" fillId="0" borderId="34" xfId="11" applyNumberFormat="1" applyFont="1" applyFill="1" applyBorder="1" applyAlignment="1">
      <alignment vertical="top" wrapText="1"/>
    </xf>
    <xf numFmtId="170" fontId="28" fillId="0" borderId="35" xfId="11" applyNumberFormat="1" applyFont="1" applyFill="1" applyBorder="1" applyAlignment="1">
      <alignment vertical="top" wrapText="1"/>
    </xf>
    <xf numFmtId="172" fontId="28" fillId="0" borderId="36" xfId="11" applyNumberFormat="1" applyFont="1" applyFill="1" applyBorder="1" applyAlignment="1">
      <alignment vertical="top" wrapText="1"/>
    </xf>
    <xf numFmtId="0" fontId="9" fillId="4" borderId="37" xfId="3" applyFont="1" applyFill="1" applyBorder="1" applyAlignment="1">
      <alignment vertical="center" wrapText="1"/>
    </xf>
    <xf numFmtId="170" fontId="28" fillId="0" borderId="38" xfId="11" applyNumberFormat="1" applyFont="1" applyBorder="1" applyAlignment="1">
      <alignment vertical="top" wrapText="1"/>
    </xf>
    <xf numFmtId="170" fontId="28" fillId="0" borderId="38" xfId="11" applyNumberFormat="1" applyFont="1" applyFill="1" applyBorder="1" applyAlignment="1">
      <alignment vertical="top" wrapText="1"/>
    </xf>
    <xf numFmtId="170" fontId="28" fillId="0" borderId="39" xfId="11" applyNumberFormat="1" applyFont="1" applyFill="1" applyBorder="1" applyAlignment="1">
      <alignment vertical="top" wrapText="1"/>
    </xf>
    <xf numFmtId="172" fontId="28" fillId="0" borderId="40" xfId="11" applyNumberFormat="1" applyFont="1" applyFill="1" applyBorder="1" applyAlignment="1">
      <alignment vertical="top" wrapText="1"/>
    </xf>
    <xf numFmtId="0" fontId="8" fillId="4" borderId="41" xfId="3" applyFont="1" applyFill="1" applyBorder="1" applyAlignment="1">
      <alignment wrapText="1"/>
    </xf>
    <xf numFmtId="170" fontId="27" fillId="0" borderId="31" xfId="11" applyNumberFormat="1" applyFont="1" applyBorder="1" applyAlignment="1">
      <alignment vertical="top" wrapText="1"/>
    </xf>
    <xf numFmtId="170" fontId="27" fillId="0" borderId="31" xfId="11" applyNumberFormat="1" applyFont="1" applyFill="1" applyBorder="1" applyAlignment="1">
      <alignment vertical="top" wrapText="1"/>
    </xf>
    <xf numFmtId="170" fontId="27" fillId="0" borderId="32" xfId="11" applyNumberFormat="1" applyFont="1" applyFill="1" applyBorder="1" applyAlignment="1">
      <alignment vertical="top" wrapText="1"/>
    </xf>
    <xf numFmtId="172" fontId="27" fillId="0" borderId="33" xfId="11" applyNumberFormat="1" applyFont="1" applyFill="1" applyBorder="1" applyAlignment="1">
      <alignment vertical="top" wrapText="1"/>
    </xf>
    <xf numFmtId="0" fontId="9" fillId="4" borderId="42" xfId="3" applyFont="1" applyFill="1" applyBorder="1" applyAlignment="1">
      <alignment horizontal="left" vertical="center"/>
    </xf>
    <xf numFmtId="170" fontId="28" fillId="0" borderId="32" xfId="11" applyNumberFormat="1" applyFont="1" applyBorder="1" applyAlignment="1">
      <alignment vertical="top" wrapText="1"/>
    </xf>
    <xf numFmtId="172" fontId="28" fillId="0" borderId="33" xfId="11" applyNumberFormat="1" applyFont="1" applyBorder="1" applyAlignment="1">
      <alignment vertical="top" wrapText="1"/>
    </xf>
    <xf numFmtId="0" fontId="9" fillId="4" borderId="17" xfId="3" applyFont="1" applyFill="1" applyBorder="1" applyAlignment="1">
      <alignment vertical="top" wrapText="1"/>
    </xf>
    <xf numFmtId="170" fontId="28" fillId="0" borderId="43" xfId="11" applyNumberFormat="1" applyFont="1" applyBorder="1" applyAlignment="1">
      <alignment vertical="top" wrapText="1"/>
    </xf>
    <xf numFmtId="170" fontId="28" fillId="0" borderId="44" xfId="11" applyNumberFormat="1" applyFont="1" applyBorder="1" applyAlignment="1">
      <alignment vertical="top" wrapText="1"/>
    </xf>
    <xf numFmtId="172" fontId="28" fillId="0" borderId="45" xfId="11" applyNumberFormat="1" applyFont="1" applyBorder="1" applyAlignment="1">
      <alignment vertical="top" wrapText="1"/>
    </xf>
    <xf numFmtId="0" fontId="26" fillId="5" borderId="0" xfId="9" applyFont="1" applyFill="1" applyAlignment="1">
      <alignment horizontal="right"/>
    </xf>
    <xf numFmtId="0" fontId="6" fillId="0" borderId="0" xfId="5" applyFont="1" applyFill="1"/>
    <xf numFmtId="0" fontId="6" fillId="5" borderId="0" xfId="3" applyFont="1" applyFill="1"/>
    <xf numFmtId="0" fontId="23" fillId="0" borderId="10" xfId="8" applyBorder="1" applyAlignment="1">
      <alignment horizontal="center" vertical="center" wrapText="1"/>
    </xf>
    <xf numFmtId="172" fontId="23" fillId="0" borderId="0" xfId="8" applyNumberFormat="1"/>
    <xf numFmtId="170" fontId="23" fillId="0" borderId="0" xfId="8" applyNumberFormat="1"/>
    <xf numFmtId="0" fontId="23" fillId="0" borderId="0" xfId="8" applyAlignment="1">
      <alignment wrapText="1"/>
    </xf>
    <xf numFmtId="172" fontId="23" fillId="0" borderId="0" xfId="1" applyNumberFormat="1" applyFont="1"/>
    <xf numFmtId="0" fontId="23" fillId="0" borderId="10" xfId="8" applyBorder="1" applyAlignment="1">
      <alignment horizontal="center" wrapText="1"/>
    </xf>
    <xf numFmtId="172" fontId="23" fillId="0" borderId="10" xfId="1" applyNumberFormat="1" applyFont="1" applyBorder="1"/>
    <xf numFmtId="170" fontId="29" fillId="0" borderId="10" xfId="1" applyNumberFormat="1" applyFont="1" applyBorder="1"/>
    <xf numFmtId="172" fontId="29" fillId="0" borderId="10" xfId="1" applyNumberFormat="1" applyFont="1" applyBorder="1"/>
    <xf numFmtId="0" fontId="24" fillId="0" borderId="10" xfId="8" applyFont="1" applyBorder="1" applyAlignment="1">
      <alignment horizontal="right"/>
    </xf>
    <xf numFmtId="172" fontId="24" fillId="0" borderId="10" xfId="1" applyNumberFormat="1" applyFont="1" applyBorder="1"/>
    <xf numFmtId="0" fontId="31" fillId="8" borderId="0" xfId="9" applyFont="1" applyFill="1" applyBorder="1"/>
    <xf numFmtId="0" fontId="32" fillId="8" borderId="0" xfId="9" applyFont="1" applyFill="1" applyBorder="1"/>
    <xf numFmtId="0" fontId="33" fillId="8" borderId="0" xfId="9" applyFont="1" applyFill="1" applyBorder="1"/>
    <xf numFmtId="43" fontId="33" fillId="8" borderId="0" xfId="13" applyFont="1" applyFill="1" applyBorder="1"/>
    <xf numFmtId="0" fontId="37" fillId="8" borderId="0" xfId="9" applyFont="1" applyFill="1" applyBorder="1"/>
    <xf numFmtId="0" fontId="2" fillId="0" borderId="10" xfId="0" applyFont="1" applyBorder="1" applyAlignment="1">
      <alignment horizontal="center"/>
    </xf>
    <xf numFmtId="0" fontId="0" fillId="0" borderId="10" xfId="0" applyBorder="1"/>
    <xf numFmtId="170" fontId="0" fillId="0" borderId="10" xfId="1" applyNumberFormat="1" applyFont="1" applyBorder="1"/>
    <xf numFmtId="0" fontId="0" fillId="0" borderId="0" xfId="0" applyBorder="1"/>
    <xf numFmtId="170" fontId="39" fillId="0" borderId="10" xfId="1" applyNumberFormat="1" applyFont="1" applyBorder="1"/>
    <xf numFmtId="0" fontId="6" fillId="0" borderId="0" xfId="3" applyFont="1" applyFill="1" applyBorder="1" applyAlignment="1">
      <alignment vertical="top" wrapText="1"/>
    </xf>
    <xf numFmtId="0" fontId="0" fillId="0" borderId="46" xfId="0" applyBorder="1"/>
    <xf numFmtId="170" fontId="0" fillId="0" borderId="46" xfId="1" applyNumberFormat="1" applyFont="1" applyBorder="1"/>
    <xf numFmtId="0" fontId="0" fillId="0" borderId="47" xfId="0" applyBorder="1"/>
    <xf numFmtId="170" fontId="0" fillId="0" borderId="47" xfId="1" applyNumberFormat="1" applyFont="1" applyBorder="1"/>
    <xf numFmtId="0" fontId="0" fillId="0" borderId="48" xfId="0" applyBorder="1"/>
    <xf numFmtId="170" fontId="0" fillId="0" borderId="48" xfId="1" applyNumberFormat="1" applyFont="1" applyBorder="1"/>
    <xf numFmtId="0" fontId="0" fillId="0" borderId="7"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7" xfId="0" applyBorder="1" applyAlignment="1">
      <alignment vertical="center"/>
    </xf>
    <xf numFmtId="166" fontId="0" fillId="0" borderId="46" xfId="1" applyNumberFormat="1" applyFont="1" applyBorder="1"/>
    <xf numFmtId="0" fontId="0" fillId="0" borderId="5" xfId="0" applyBorder="1" applyAlignment="1">
      <alignment vertical="center"/>
    </xf>
    <xf numFmtId="166" fontId="0" fillId="0" borderId="47" xfId="1" applyNumberFormat="1" applyFont="1" applyBorder="1"/>
    <xf numFmtId="0" fontId="0" fillId="0" borderId="2" xfId="0" applyBorder="1" applyAlignment="1">
      <alignment vertical="center"/>
    </xf>
    <xf numFmtId="166" fontId="0" fillId="0" borderId="48" xfId="1" applyNumberFormat="1" applyFont="1" applyBorder="1"/>
    <xf numFmtId="174" fontId="3" fillId="2" borderId="0" xfId="10" applyNumberFormat="1" applyFont="1" applyFill="1" applyBorder="1" applyAlignment="1">
      <alignment horizontal="left"/>
    </xf>
    <xf numFmtId="0" fontId="3" fillId="2" borderId="0" xfId="2" applyFont="1" applyFill="1" applyBorder="1" applyAlignment="1">
      <alignment horizontal="left"/>
    </xf>
    <xf numFmtId="0" fontId="19" fillId="2" borderId="0" xfId="2" applyFont="1" applyFill="1" applyBorder="1" applyAlignment="1"/>
    <xf numFmtId="3" fontId="42" fillId="0" borderId="5" xfId="3" applyNumberFormat="1" applyFont="1" applyFill="1" applyBorder="1" applyAlignment="1">
      <alignment vertical="center" wrapText="1"/>
    </xf>
    <xf numFmtId="167" fontId="42" fillId="0" borderId="5" xfId="3" applyNumberFormat="1" applyFont="1" applyFill="1" applyBorder="1" applyAlignment="1">
      <alignment vertical="center" wrapText="1"/>
    </xf>
    <xf numFmtId="169" fontId="21" fillId="3" borderId="22" xfId="2" applyNumberFormat="1" applyFont="1" applyFill="1" applyBorder="1" applyAlignment="1">
      <alignment horizontal="right" vertical="center"/>
    </xf>
    <xf numFmtId="0" fontId="16" fillId="2" borderId="0" xfId="2" applyFont="1" applyFill="1" applyBorder="1" applyAlignment="1">
      <alignment horizontal="left"/>
    </xf>
    <xf numFmtId="0" fontId="22" fillId="6" borderId="58" xfId="2" applyFont="1" applyFill="1" applyBorder="1" applyAlignment="1">
      <alignment vertical="top"/>
    </xf>
    <xf numFmtId="169" fontId="22" fillId="3" borderId="57" xfId="2" applyNumberFormat="1" applyFont="1" applyFill="1" applyBorder="1" applyAlignment="1">
      <alignment horizontal="right" vertical="center"/>
    </xf>
    <xf numFmtId="0" fontId="21" fillId="6" borderId="58" xfId="2" applyFont="1" applyFill="1" applyBorder="1" applyAlignment="1">
      <alignment vertical="top"/>
    </xf>
    <xf numFmtId="169" fontId="21" fillId="3" borderId="57" xfId="2" applyNumberFormat="1" applyFont="1" applyFill="1" applyBorder="1" applyAlignment="1">
      <alignment horizontal="right" vertical="center"/>
    </xf>
    <xf numFmtId="0" fontId="21" fillId="6" borderId="60" xfId="2" applyFont="1" applyFill="1" applyBorder="1" applyAlignment="1">
      <alignment vertical="top"/>
    </xf>
    <xf numFmtId="171" fontId="21" fillId="6" borderId="27" xfId="2" applyNumberFormat="1" applyFont="1" applyFill="1" applyBorder="1" applyAlignment="1">
      <alignment horizontal="center"/>
    </xf>
    <xf numFmtId="171" fontId="21" fillId="6" borderId="59" xfId="2" applyNumberFormat="1" applyFont="1" applyFill="1" applyBorder="1" applyAlignment="1">
      <alignment horizontal="center"/>
    </xf>
    <xf numFmtId="0" fontId="22" fillId="6" borderId="61" xfId="2" applyFont="1" applyFill="1" applyBorder="1" applyAlignment="1">
      <alignment vertical="top"/>
    </xf>
    <xf numFmtId="169" fontId="22" fillId="3" borderId="62" xfId="2" applyNumberFormat="1" applyFont="1" applyFill="1" applyBorder="1" applyAlignment="1">
      <alignment horizontal="right" vertical="center"/>
    </xf>
    <xf numFmtId="169" fontId="22" fillId="3" borderId="63" xfId="2" applyNumberFormat="1" applyFont="1" applyFill="1" applyBorder="1" applyAlignment="1">
      <alignment horizontal="right" vertical="center"/>
    </xf>
    <xf numFmtId="171" fontId="21" fillId="6" borderId="68" xfId="2" applyNumberFormat="1" applyFont="1" applyFill="1" applyBorder="1" applyAlignment="1">
      <alignment horizontal="center"/>
    </xf>
    <xf numFmtId="169" fontId="22" fillId="3" borderId="69" xfId="2" applyNumberFormat="1" applyFont="1" applyFill="1" applyBorder="1" applyAlignment="1">
      <alignment horizontal="right" vertical="center"/>
    </xf>
    <xf numFmtId="169" fontId="22" fillId="3" borderId="70" xfId="2" applyNumberFormat="1" applyFont="1" applyFill="1" applyBorder="1" applyAlignment="1">
      <alignment horizontal="right" vertical="center"/>
    </xf>
    <xf numFmtId="169" fontId="21" fillId="3" borderId="70" xfId="2" applyNumberFormat="1" applyFont="1" applyFill="1" applyBorder="1" applyAlignment="1">
      <alignment horizontal="right" vertical="center"/>
    </xf>
    <xf numFmtId="0" fontId="21" fillId="9" borderId="17" xfId="2" applyFont="1" applyFill="1" applyBorder="1" applyAlignment="1">
      <alignment vertical="top"/>
    </xf>
    <xf numFmtId="169" fontId="21" fillId="9" borderId="52" xfId="2" applyNumberFormat="1" applyFont="1" applyFill="1" applyBorder="1" applyAlignment="1">
      <alignment horizontal="right" vertical="center"/>
    </xf>
    <xf numFmtId="165" fontId="21" fillId="9" borderId="52" xfId="2" applyNumberFormat="1" applyFont="1" applyFill="1" applyBorder="1" applyAlignment="1">
      <alignment horizontal="right" vertical="center"/>
    </xf>
    <xf numFmtId="169" fontId="21" fillId="9" borderId="53" xfId="2" applyNumberFormat="1" applyFont="1" applyFill="1" applyBorder="1" applyAlignment="1">
      <alignment horizontal="right" vertical="center"/>
    </xf>
    <xf numFmtId="165" fontId="21" fillId="9" borderId="72" xfId="2" applyNumberFormat="1" applyFont="1" applyFill="1" applyBorder="1" applyAlignment="1">
      <alignment horizontal="right" vertical="center"/>
    </xf>
    <xf numFmtId="169" fontId="21" fillId="3" borderId="73" xfId="2" applyNumberFormat="1" applyFont="1" applyFill="1" applyBorder="1" applyAlignment="1">
      <alignment horizontal="right" vertical="center"/>
    </xf>
    <xf numFmtId="169" fontId="21" fillId="3" borderId="74" xfId="2" applyNumberFormat="1" applyFont="1" applyFill="1" applyBorder="1" applyAlignment="1">
      <alignment horizontal="right" vertical="center"/>
    </xf>
    <xf numFmtId="169" fontId="21" fillId="3" borderId="75" xfId="2" applyNumberFormat="1" applyFont="1" applyFill="1" applyBorder="1" applyAlignment="1">
      <alignment horizontal="right" vertical="center"/>
    </xf>
    <xf numFmtId="170" fontId="13" fillId="3" borderId="70" xfId="6" applyNumberFormat="1" applyFont="1" applyFill="1" applyBorder="1" applyAlignment="1">
      <alignment horizontal="right"/>
    </xf>
    <xf numFmtId="170" fontId="15" fillId="3" borderId="70" xfId="6" applyNumberFormat="1" applyFont="1" applyFill="1" applyBorder="1" applyAlignment="1">
      <alignment horizontal="right"/>
    </xf>
    <xf numFmtId="170" fontId="15" fillId="3" borderId="73" xfId="6" applyNumberFormat="1" applyFont="1" applyFill="1" applyBorder="1" applyAlignment="1">
      <alignment horizontal="right"/>
    </xf>
    <xf numFmtId="169" fontId="14" fillId="3" borderId="74" xfId="2" applyNumberFormat="1" applyFont="1" applyFill="1" applyBorder="1" applyAlignment="1">
      <alignment horizontal="right"/>
    </xf>
    <xf numFmtId="0" fontId="14" fillId="6" borderId="68" xfId="2" applyFont="1" applyFill="1" applyBorder="1" applyAlignment="1">
      <alignment horizontal="center" wrapText="1"/>
    </xf>
    <xf numFmtId="0" fontId="14" fillId="6" borderId="27" xfId="2" applyFont="1" applyFill="1" applyBorder="1" applyAlignment="1">
      <alignment horizontal="center" wrapText="1"/>
    </xf>
    <xf numFmtId="0" fontId="4" fillId="6" borderId="61" xfId="2" applyFont="1" applyFill="1" applyBorder="1" applyAlignment="1">
      <alignment horizontal="left" vertical="top"/>
    </xf>
    <xf numFmtId="170" fontId="13" fillId="3" borderId="69" xfId="6" applyNumberFormat="1" applyFont="1" applyFill="1" applyBorder="1" applyAlignment="1">
      <alignment horizontal="right"/>
    </xf>
    <xf numFmtId="169" fontId="4" fillId="3" borderId="62" xfId="2" applyNumberFormat="1" applyFont="1" applyFill="1" applyBorder="1" applyAlignment="1">
      <alignment horizontal="right"/>
    </xf>
    <xf numFmtId="0" fontId="4" fillId="6" borderId="58" xfId="2" applyFont="1" applyFill="1" applyBorder="1" applyAlignment="1">
      <alignment horizontal="left" vertical="top"/>
    </xf>
    <xf numFmtId="0" fontId="14" fillId="6" borderId="58" xfId="2" applyFont="1" applyFill="1" applyBorder="1" applyAlignment="1">
      <alignment horizontal="left" vertical="top"/>
    </xf>
    <xf numFmtId="0" fontId="14" fillId="6" borderId="60" xfId="2" applyFont="1" applyFill="1" applyBorder="1" applyAlignment="1">
      <alignment horizontal="left" vertical="top"/>
    </xf>
    <xf numFmtId="0" fontId="14" fillId="9" borderId="17" xfId="2" applyFont="1" applyFill="1" applyBorder="1" applyAlignment="1">
      <alignment horizontal="left" vertical="top"/>
    </xf>
    <xf numFmtId="170" fontId="15" fillId="9" borderId="72" xfId="6" applyNumberFormat="1" applyFont="1" applyFill="1" applyBorder="1" applyAlignment="1">
      <alignment horizontal="right"/>
    </xf>
    <xf numFmtId="169" fontId="14" fillId="9" borderId="52" xfId="2" applyNumberFormat="1" applyFont="1" applyFill="1" applyBorder="1" applyAlignment="1">
      <alignment horizontal="right"/>
    </xf>
    <xf numFmtId="0" fontId="14" fillId="6" borderId="26" xfId="2" applyFont="1" applyFill="1" applyBorder="1" applyAlignment="1">
      <alignment horizontal="center" wrapText="1"/>
    </xf>
    <xf numFmtId="169" fontId="4" fillId="3" borderId="55" xfId="2" applyNumberFormat="1" applyFont="1" applyFill="1" applyBorder="1" applyAlignment="1">
      <alignment horizontal="right"/>
    </xf>
    <xf numFmtId="169" fontId="4" fillId="3" borderId="24" xfId="2" applyNumberFormat="1" applyFont="1" applyFill="1" applyBorder="1" applyAlignment="1">
      <alignment horizontal="right"/>
    </xf>
    <xf numFmtId="169" fontId="14" fillId="3" borderId="24" xfId="2" applyNumberFormat="1" applyFont="1" applyFill="1" applyBorder="1" applyAlignment="1">
      <alignment horizontal="right"/>
    </xf>
    <xf numFmtId="169" fontId="14" fillId="3" borderId="78" xfId="2" applyNumberFormat="1" applyFont="1" applyFill="1" applyBorder="1" applyAlignment="1">
      <alignment horizontal="right"/>
    </xf>
    <xf numFmtId="169" fontId="14" fillId="9" borderId="79" xfId="2" applyNumberFormat="1" applyFont="1" applyFill="1" applyBorder="1" applyAlignment="1">
      <alignment horizontal="right"/>
    </xf>
    <xf numFmtId="170" fontId="13" fillId="3" borderId="54" xfId="6" applyNumberFormat="1" applyFont="1" applyFill="1" applyBorder="1" applyAlignment="1">
      <alignment horizontal="right"/>
    </xf>
    <xf numFmtId="170" fontId="13" fillId="3" borderId="23" xfId="6" applyNumberFormat="1" applyFont="1" applyFill="1" applyBorder="1" applyAlignment="1">
      <alignment horizontal="right"/>
    </xf>
    <xf numFmtId="170" fontId="15" fillId="3" borderId="23" xfId="6" applyNumberFormat="1" applyFont="1" applyFill="1" applyBorder="1" applyAlignment="1">
      <alignment horizontal="right"/>
    </xf>
    <xf numFmtId="170" fontId="15" fillId="3" borderId="80" xfId="6" applyNumberFormat="1" applyFont="1" applyFill="1" applyBorder="1" applyAlignment="1">
      <alignment horizontal="right"/>
    </xf>
    <xf numFmtId="170" fontId="15" fillId="9" borderId="67" xfId="6" applyNumberFormat="1" applyFont="1" applyFill="1" applyBorder="1" applyAlignment="1">
      <alignment horizontal="right"/>
    </xf>
    <xf numFmtId="0" fontId="14" fillId="6" borderId="59" xfId="2" applyFont="1" applyFill="1" applyBorder="1" applyAlignment="1">
      <alignment horizontal="center" wrapText="1"/>
    </xf>
    <xf numFmtId="169" fontId="4" fillId="3" borderId="63" xfId="2" applyNumberFormat="1" applyFont="1" applyFill="1" applyBorder="1" applyAlignment="1">
      <alignment horizontal="right"/>
    </xf>
    <xf numFmtId="169" fontId="4" fillId="3" borderId="57" xfId="2" applyNumberFormat="1" applyFont="1" applyFill="1" applyBorder="1" applyAlignment="1">
      <alignment horizontal="right"/>
    </xf>
    <xf numFmtId="169" fontId="14" fillId="3" borderId="57" xfId="2" applyNumberFormat="1" applyFont="1" applyFill="1" applyBorder="1" applyAlignment="1">
      <alignment horizontal="right"/>
    </xf>
    <xf numFmtId="169" fontId="14" fillId="3" borderId="75" xfId="2" applyNumberFormat="1" applyFont="1" applyFill="1" applyBorder="1" applyAlignment="1">
      <alignment horizontal="right"/>
    </xf>
    <xf numFmtId="169" fontId="14" fillId="9" borderId="53" xfId="2" applyNumberFormat="1" applyFont="1" applyFill="1" applyBorder="1" applyAlignment="1">
      <alignment horizontal="right"/>
    </xf>
    <xf numFmtId="0" fontId="3" fillId="2" borderId="0" xfId="2" applyFont="1" applyFill="1" applyBorder="1" applyAlignment="1">
      <alignment horizontal="right"/>
    </xf>
    <xf numFmtId="0" fontId="4" fillId="2" borderId="0" xfId="2" applyFont="1" applyFill="1" applyBorder="1" applyAlignment="1">
      <alignment horizontal="right"/>
    </xf>
    <xf numFmtId="0" fontId="16" fillId="2" borderId="0" xfId="2" applyFont="1" applyFill="1" applyBorder="1" applyAlignment="1">
      <alignment wrapText="1"/>
    </xf>
    <xf numFmtId="0" fontId="3" fillId="2" borderId="0" xfId="2" applyFont="1" applyFill="1" applyBorder="1" applyAlignment="1"/>
    <xf numFmtId="0" fontId="23" fillId="0" borderId="10" xfId="8" applyFont="1" applyBorder="1" applyAlignment="1">
      <alignment vertical="center"/>
    </xf>
    <xf numFmtId="170" fontId="23" fillId="0" borderId="10" xfId="1" applyNumberFormat="1" applyFont="1" applyBorder="1" applyAlignment="1">
      <alignment horizontal="right" vertical="center"/>
    </xf>
    <xf numFmtId="172" fontId="23" fillId="0" borderId="10" xfId="1" applyNumberFormat="1" applyFont="1" applyBorder="1" applyAlignment="1">
      <alignment horizontal="right" vertical="center"/>
    </xf>
    <xf numFmtId="0" fontId="23" fillId="0" borderId="10" xfId="8" applyFont="1" applyBorder="1" applyAlignment="1">
      <alignment vertical="center" wrapText="1"/>
    </xf>
    <xf numFmtId="170" fontId="23" fillId="0" borderId="10" xfId="1" applyNumberFormat="1" applyFont="1" applyBorder="1" applyAlignment="1">
      <alignment vertical="center"/>
    </xf>
    <xf numFmtId="0" fontId="23" fillId="0" borderId="10" xfId="8" applyFont="1" applyBorder="1"/>
    <xf numFmtId="166" fontId="23" fillId="0" borderId="10" xfId="8" applyNumberFormat="1" applyFont="1" applyBorder="1"/>
    <xf numFmtId="0" fontId="23" fillId="0" borderId="0" xfId="8" applyFont="1"/>
    <xf numFmtId="172" fontId="23" fillId="0" borderId="0" xfId="8" applyNumberFormat="1" applyFont="1"/>
    <xf numFmtId="0" fontId="29" fillId="0" borderId="10" xfId="8" applyFont="1" applyBorder="1" applyAlignment="1">
      <alignment horizontal="left" indent="1"/>
    </xf>
    <xf numFmtId="172" fontId="29" fillId="0" borderId="10" xfId="1" applyNumberFormat="1" applyFont="1" applyBorder="1" applyAlignment="1">
      <alignment horizontal="left" vertical="center" indent="1"/>
    </xf>
    <xf numFmtId="0" fontId="23" fillId="0" borderId="1" xfId="8" applyBorder="1" applyAlignment="1">
      <alignment horizontal="left"/>
    </xf>
    <xf numFmtId="170" fontId="0" fillId="0" borderId="1" xfId="12" applyNumberFormat="1" applyFont="1" applyBorder="1"/>
    <xf numFmtId="170" fontId="0" fillId="0" borderId="21" xfId="12" applyNumberFormat="1" applyFont="1" applyBorder="1"/>
    <xf numFmtId="0" fontId="23" fillId="0" borderId="0" xfId="8" applyBorder="1" applyAlignment="1">
      <alignment horizontal="left"/>
    </xf>
    <xf numFmtId="170" fontId="0" fillId="0" borderId="0" xfId="12" applyNumberFormat="1" applyFont="1" applyBorder="1"/>
    <xf numFmtId="170" fontId="0" fillId="0" borderId="16" xfId="12" applyNumberFormat="1" applyFont="1" applyBorder="1"/>
    <xf numFmtId="0" fontId="24" fillId="7" borderId="0" xfId="8" applyFont="1" applyFill="1" applyBorder="1" applyAlignment="1">
      <alignment horizontal="right"/>
    </xf>
    <xf numFmtId="170" fontId="24" fillId="7" borderId="0" xfId="12" applyNumberFormat="1" applyFont="1" applyFill="1" applyBorder="1"/>
    <xf numFmtId="170" fontId="24" fillId="7" borderId="16" xfId="12" applyNumberFormat="1" applyFont="1" applyFill="1" applyBorder="1"/>
    <xf numFmtId="0" fontId="24" fillId="0" borderId="0" xfId="8" applyFont="1" applyBorder="1" applyAlignment="1">
      <alignment horizontal="left"/>
    </xf>
    <xf numFmtId="170" fontId="24" fillId="0" borderId="0" xfId="12" applyNumberFormat="1" applyFont="1" applyBorder="1"/>
    <xf numFmtId="170" fontId="24" fillId="0" borderId="16" xfId="12" applyNumberFormat="1" applyFont="1" applyBorder="1"/>
    <xf numFmtId="0" fontId="24" fillId="7" borderId="3" xfId="8" applyFont="1" applyFill="1" applyBorder="1" applyAlignment="1">
      <alignment horizontal="right"/>
    </xf>
    <xf numFmtId="170" fontId="24" fillId="7" borderId="3" xfId="12" applyNumberFormat="1" applyFont="1" applyFill="1" applyBorder="1"/>
    <xf numFmtId="170" fontId="24" fillId="7" borderId="9" xfId="12" applyNumberFormat="1" applyFont="1" applyFill="1" applyBorder="1"/>
    <xf numFmtId="0" fontId="24" fillId="0" borderId="1" xfId="8" applyFont="1" applyBorder="1" applyAlignment="1">
      <alignment horizontal="center"/>
    </xf>
    <xf numFmtId="0" fontId="24" fillId="0" borderId="21" xfId="8" applyFont="1" applyBorder="1" applyAlignment="1">
      <alignment horizontal="center"/>
    </xf>
    <xf numFmtId="0" fontId="24" fillId="0" borderId="1" xfId="8" applyFont="1" applyBorder="1" applyAlignment="1">
      <alignment horizontal="left"/>
    </xf>
    <xf numFmtId="170" fontId="24" fillId="0" borderId="1" xfId="12" applyNumberFormat="1" applyFont="1" applyBorder="1"/>
    <xf numFmtId="170" fontId="24" fillId="0" borderId="21" xfId="12" applyNumberFormat="1" applyFont="1" applyBorder="1"/>
    <xf numFmtId="0" fontId="44" fillId="0" borderId="0" xfId="8" applyFont="1"/>
    <xf numFmtId="172" fontId="44" fillId="0" borderId="0" xfId="8" applyNumberFormat="1" applyFont="1"/>
    <xf numFmtId="0" fontId="44" fillId="0" borderId="0" xfId="8" applyFont="1" applyAlignment="1">
      <alignment horizontal="left" indent="1"/>
    </xf>
    <xf numFmtId="172" fontId="44" fillId="0" borderId="0" xfId="8" applyNumberFormat="1" applyFont="1" applyAlignment="1">
      <alignment horizontal="left" indent="1"/>
    </xf>
    <xf numFmtId="0" fontId="45" fillId="0" borderId="0" xfId="8" applyFont="1"/>
    <xf numFmtId="0" fontId="6" fillId="5" borderId="0" xfId="3" applyFont="1" applyFill="1" applyAlignment="1">
      <alignment horizontal="left"/>
    </xf>
    <xf numFmtId="0" fontId="0" fillId="0" borderId="0" xfId="0" applyAlignment="1">
      <alignment horizontal="right"/>
    </xf>
    <xf numFmtId="0" fontId="39" fillId="0" borderId="10" xfId="0" applyFont="1" applyBorder="1" applyAlignment="1">
      <alignment horizontal="left" indent="1"/>
    </xf>
    <xf numFmtId="172" fontId="0" fillId="0" borderId="0" xfId="0" applyNumberFormat="1"/>
    <xf numFmtId="0" fontId="12" fillId="2" borderId="0" xfId="2" applyFont="1" applyFill="1" applyBorder="1" applyAlignment="1"/>
    <xf numFmtId="0" fontId="46" fillId="0" borderId="10" xfId="8" applyFont="1" applyBorder="1" applyAlignment="1">
      <alignment horizontal="left" vertical="center" indent="1"/>
    </xf>
    <xf numFmtId="170" fontId="46" fillId="0" borderId="10" xfId="1" applyNumberFormat="1" applyFont="1" applyBorder="1" applyAlignment="1">
      <alignment horizontal="right" vertical="center"/>
    </xf>
    <xf numFmtId="172" fontId="46" fillId="0" borderId="10" xfId="1" applyNumberFormat="1" applyFont="1" applyBorder="1" applyAlignment="1">
      <alignment horizontal="right" vertical="center"/>
    </xf>
    <xf numFmtId="172" fontId="46" fillId="0" borderId="10" xfId="1" applyNumberFormat="1" applyFont="1" applyBorder="1" applyAlignment="1">
      <alignment horizontal="left" vertical="center" indent="1"/>
    </xf>
    <xf numFmtId="0" fontId="13" fillId="0" borderId="10" xfId="8" applyFont="1" applyBorder="1" applyAlignment="1">
      <alignment horizontal="center" wrapText="1"/>
    </xf>
    <xf numFmtId="0" fontId="13" fillId="0" borderId="10" xfId="8" applyFont="1" applyBorder="1"/>
    <xf numFmtId="172" fontId="13" fillId="0" borderId="10" xfId="1" applyNumberFormat="1" applyFont="1" applyBorder="1"/>
    <xf numFmtId="0" fontId="15" fillId="0" borderId="10" xfId="8" applyFont="1" applyBorder="1" applyAlignment="1">
      <alignment horizontal="center" vertical="top" wrapText="1"/>
    </xf>
    <xf numFmtId="0" fontId="13" fillId="0" borderId="0" xfId="8" applyFont="1"/>
    <xf numFmtId="0" fontId="15" fillId="0" borderId="10" xfId="8" applyFont="1" applyBorder="1" applyAlignment="1">
      <alignment horizontal="center" vertical="center" wrapText="1"/>
    </xf>
    <xf numFmtId="170" fontId="46" fillId="0" borderId="10" xfId="1" applyNumberFormat="1" applyFont="1" applyBorder="1"/>
    <xf numFmtId="172" fontId="46" fillId="0" borderId="10" xfId="1" applyNumberFormat="1" applyFont="1" applyBorder="1"/>
    <xf numFmtId="0" fontId="15" fillId="0" borderId="10" xfId="8" applyFont="1" applyBorder="1" applyAlignment="1">
      <alignment horizontal="right"/>
    </xf>
    <xf numFmtId="172" fontId="15" fillId="0" borderId="10" xfId="1" applyNumberFormat="1" applyFont="1" applyBorder="1"/>
    <xf numFmtId="0" fontId="5" fillId="5" borderId="0" xfId="3" applyFont="1" applyFill="1"/>
    <xf numFmtId="0" fontId="46" fillId="0" borderId="10" xfId="8" applyFont="1" applyBorder="1" applyAlignment="1">
      <alignment horizontal="left" indent="1"/>
    </xf>
    <xf numFmtId="0" fontId="30" fillId="8" borderId="0" xfId="9" applyFont="1" applyFill="1" applyBorder="1" applyAlignment="1"/>
    <xf numFmtId="0" fontId="37" fillId="5" borderId="0" xfId="9" applyFont="1" applyFill="1" applyBorder="1" applyAlignment="1"/>
    <xf numFmtId="0" fontId="37" fillId="5" borderId="0" xfId="9" applyFont="1" applyFill="1" applyAlignment="1"/>
    <xf numFmtId="0" fontId="37" fillId="5" borderId="0" xfId="15" applyFont="1" applyFill="1" applyBorder="1" applyAlignment="1">
      <alignment wrapText="1"/>
    </xf>
    <xf numFmtId="0" fontId="37" fillId="5" borderId="0" xfId="15" applyFont="1" applyFill="1" applyBorder="1" applyAlignment="1"/>
    <xf numFmtId="0" fontId="26" fillId="5" borderId="0" xfId="9" applyFont="1" applyFill="1" applyAlignment="1">
      <alignment horizontal="left"/>
    </xf>
    <xf numFmtId="0" fontId="34" fillId="12" borderId="82" xfId="9" applyFont="1" applyFill="1" applyBorder="1" applyAlignment="1">
      <alignment horizontal="left" indent="1"/>
    </xf>
    <xf numFmtId="3" fontId="34" fillId="12" borderId="83" xfId="9" applyNumberFormat="1" applyFont="1" applyFill="1" applyBorder="1"/>
    <xf numFmtId="3" fontId="34" fillId="12" borderId="84" xfId="9" applyNumberFormat="1" applyFont="1" applyFill="1" applyBorder="1"/>
    <xf numFmtId="0" fontId="34" fillId="11" borderId="82" xfId="9" applyFont="1" applyFill="1" applyBorder="1" applyAlignment="1">
      <alignment horizontal="left" indent="1"/>
    </xf>
    <xf numFmtId="3" fontId="34" fillId="11" borderId="83" xfId="9" applyNumberFormat="1" applyFont="1" applyFill="1" applyBorder="1"/>
    <xf numFmtId="3" fontId="34" fillId="11" borderId="84" xfId="9" applyNumberFormat="1" applyFont="1" applyFill="1" applyBorder="1"/>
    <xf numFmtId="0" fontId="34" fillId="12" borderId="86" xfId="9" applyFont="1" applyFill="1" applyBorder="1" applyAlignment="1">
      <alignment horizontal="left" indent="1"/>
    </xf>
    <xf numFmtId="3" fontId="34" fillId="12" borderId="87" xfId="9" applyNumberFormat="1" applyFont="1" applyFill="1" applyBorder="1"/>
    <xf numFmtId="3" fontId="34" fillId="12" borderId="88" xfId="9" applyNumberFormat="1" applyFont="1" applyFill="1" applyBorder="1"/>
    <xf numFmtId="0" fontId="34" fillId="10" borderId="89" xfId="9" applyFont="1" applyFill="1" applyBorder="1" applyAlignment="1"/>
    <xf numFmtId="0" fontId="36" fillId="11" borderId="91" xfId="9" applyFont="1" applyFill="1" applyBorder="1" applyAlignment="1">
      <alignment horizontal="left" indent="1"/>
    </xf>
    <xf numFmtId="4" fontId="36" fillId="11" borderId="92" xfId="9" applyNumberFormat="1" applyFont="1" applyFill="1" applyBorder="1"/>
    <xf numFmtId="4" fontId="36" fillId="11" borderId="93" xfId="9" applyNumberFormat="1" applyFont="1" applyFill="1" applyBorder="1"/>
    <xf numFmtId="0" fontId="35" fillId="10" borderId="90" xfId="9" applyFont="1" applyFill="1" applyBorder="1" applyAlignment="1">
      <alignment horizontal="right" vertical="top" wrapText="1"/>
    </xf>
    <xf numFmtId="0" fontId="35" fillId="10" borderId="95" xfId="9" applyFont="1" applyFill="1" applyBorder="1" applyAlignment="1">
      <alignment horizontal="right" vertical="top" wrapText="1"/>
    </xf>
    <xf numFmtId="0" fontId="35" fillId="10" borderId="85" xfId="9" applyFont="1" applyFill="1" applyBorder="1" applyAlignment="1">
      <alignment horizontal="right" vertical="top" wrapText="1"/>
    </xf>
    <xf numFmtId="3" fontId="47" fillId="12" borderId="86" xfId="9" applyNumberFormat="1" applyFont="1" applyFill="1" applyBorder="1"/>
    <xf numFmtId="3" fontId="47" fillId="11" borderId="82" xfId="9" applyNumberFormat="1" applyFont="1" applyFill="1" applyBorder="1"/>
    <xf numFmtId="3" fontId="47" fillId="12" borderId="82" xfId="9" applyNumberFormat="1" applyFont="1" applyFill="1" applyBorder="1"/>
    <xf numFmtId="4" fontId="48" fillId="11" borderId="91" xfId="9" applyNumberFormat="1" applyFont="1" applyFill="1" applyBorder="1"/>
    <xf numFmtId="0" fontId="35" fillId="11" borderId="94" xfId="9" applyFont="1" applyFill="1" applyBorder="1" applyAlignment="1">
      <alignment horizontal="left"/>
    </xf>
    <xf numFmtId="3" fontId="35" fillId="11" borderId="96" xfId="9" applyNumberFormat="1" applyFont="1" applyFill="1" applyBorder="1"/>
    <xf numFmtId="3" fontId="35" fillId="11" borderId="94" xfId="9" applyNumberFormat="1" applyFont="1" applyFill="1" applyBorder="1"/>
    <xf numFmtId="3" fontId="35" fillId="11" borderId="97" xfId="9" applyNumberFormat="1" applyFont="1" applyFill="1" applyBorder="1"/>
    <xf numFmtId="0" fontId="8" fillId="0" borderId="6" xfId="3" applyFont="1" applyFill="1" applyBorder="1" applyAlignment="1">
      <alignment horizontal="left" vertical="center" wrapText="1"/>
    </xf>
    <xf numFmtId="0" fontId="42" fillId="0" borderId="6" xfId="3" applyFont="1" applyFill="1" applyBorder="1" applyAlignment="1">
      <alignment horizontal="right" vertical="center" wrapText="1"/>
    </xf>
    <xf numFmtId="0" fontId="6" fillId="0" borderId="0" xfId="3" applyFont="1" applyFill="1" applyAlignment="1">
      <alignment horizontal="left" wrapText="1"/>
    </xf>
    <xf numFmtId="170" fontId="8" fillId="3" borderId="7" xfId="16" applyNumberFormat="1" applyFont="1" applyFill="1" applyBorder="1" applyAlignment="1">
      <alignment horizontal="right"/>
    </xf>
    <xf numFmtId="172" fontId="8" fillId="3" borderId="7" xfId="16" applyNumberFormat="1" applyFont="1" applyFill="1" applyBorder="1" applyAlignment="1">
      <alignment horizontal="right"/>
    </xf>
    <xf numFmtId="170" fontId="8" fillId="3" borderId="5" xfId="16" applyNumberFormat="1" applyFont="1" applyFill="1" applyBorder="1" applyAlignment="1">
      <alignment horizontal="right"/>
    </xf>
    <xf numFmtId="172" fontId="8" fillId="3" borderId="5" xfId="16" applyNumberFormat="1" applyFont="1" applyFill="1" applyBorder="1" applyAlignment="1">
      <alignment horizontal="right"/>
    </xf>
    <xf numFmtId="170" fontId="42" fillId="3" borderId="5" xfId="16" applyNumberFormat="1" applyFont="1" applyFill="1" applyBorder="1" applyAlignment="1">
      <alignment horizontal="right"/>
    </xf>
    <xf numFmtId="172" fontId="42" fillId="3" borderId="5" xfId="16" applyNumberFormat="1" applyFont="1" applyFill="1" applyBorder="1" applyAlignment="1">
      <alignment horizontal="right"/>
    </xf>
    <xf numFmtId="170" fontId="9" fillId="3" borderId="2" xfId="16" applyNumberFormat="1" applyFont="1" applyFill="1" applyBorder="1" applyAlignment="1">
      <alignment horizontal="right"/>
    </xf>
    <xf numFmtId="172" fontId="9" fillId="3" borderId="2" xfId="16" applyNumberFormat="1" applyFont="1" applyFill="1" applyBorder="1" applyAlignment="1">
      <alignment horizontal="right"/>
    </xf>
    <xf numFmtId="170" fontId="8" fillId="3" borderId="13" xfId="16" applyNumberFormat="1" applyFont="1" applyFill="1" applyBorder="1" applyAlignment="1">
      <alignment horizontal="right"/>
    </xf>
    <xf numFmtId="172" fontId="8" fillId="3" borderId="13" xfId="16" applyNumberFormat="1" applyFont="1" applyFill="1" applyBorder="1" applyAlignment="1">
      <alignment horizontal="right"/>
    </xf>
    <xf numFmtId="170" fontId="9" fillId="3" borderId="19" xfId="16" applyNumberFormat="1" applyFont="1" applyFill="1" applyBorder="1" applyAlignment="1">
      <alignment horizontal="right"/>
    </xf>
    <xf numFmtId="172" fontId="9" fillId="3" borderId="19" xfId="16" applyNumberFormat="1" applyFont="1" applyFill="1" applyBorder="1" applyAlignment="1">
      <alignment horizontal="right"/>
    </xf>
    <xf numFmtId="170" fontId="9" fillId="3" borderId="10" xfId="16" applyNumberFormat="1" applyFont="1" applyFill="1" applyBorder="1" applyAlignment="1">
      <alignment horizontal="right"/>
    </xf>
    <xf numFmtId="172" fontId="9" fillId="3" borderId="10" xfId="16" applyNumberFormat="1" applyFont="1" applyFill="1" applyBorder="1" applyAlignment="1">
      <alignment horizontal="right"/>
    </xf>
    <xf numFmtId="170" fontId="9" fillId="3" borderId="7" xfId="16" applyNumberFormat="1" applyFont="1" applyFill="1" applyBorder="1" applyAlignment="1">
      <alignment horizontal="right"/>
    </xf>
    <xf numFmtId="172" fontId="9" fillId="3" borderId="7" xfId="16" applyNumberFormat="1" applyFont="1" applyFill="1" applyBorder="1" applyAlignment="1">
      <alignment horizontal="right"/>
    </xf>
    <xf numFmtId="170" fontId="42" fillId="3" borderId="2" xfId="16" applyNumberFormat="1" applyFont="1" applyFill="1" applyBorder="1" applyAlignment="1">
      <alignment horizontal="right"/>
    </xf>
    <xf numFmtId="172" fontId="42" fillId="3" borderId="2" xfId="16" applyNumberFormat="1" applyFont="1" applyFill="1" applyBorder="1" applyAlignment="1">
      <alignment horizontal="right"/>
    </xf>
    <xf numFmtId="170" fontId="9" fillId="3" borderId="5" xfId="16" applyNumberFormat="1" applyFont="1" applyFill="1" applyBorder="1" applyAlignment="1">
      <alignment horizontal="right"/>
    </xf>
    <xf numFmtId="172" fontId="9" fillId="3" borderId="5" xfId="16" applyNumberFormat="1" applyFont="1" applyFill="1" applyBorder="1" applyAlignment="1">
      <alignment horizontal="right"/>
    </xf>
    <xf numFmtId="170" fontId="9" fillId="3" borderId="13" xfId="16" applyNumberFormat="1" applyFont="1" applyFill="1" applyBorder="1" applyAlignment="1">
      <alignment horizontal="right"/>
    </xf>
    <xf numFmtId="172" fontId="9" fillId="3" borderId="13" xfId="16" applyNumberFormat="1" applyFont="1" applyFill="1" applyBorder="1" applyAlignment="1">
      <alignment horizontal="right"/>
    </xf>
    <xf numFmtId="0" fontId="14" fillId="6" borderId="59" xfId="4" applyFont="1" applyFill="1" applyBorder="1" applyAlignment="1">
      <alignment horizontal="center" wrapText="1"/>
    </xf>
    <xf numFmtId="168" fontId="1" fillId="3" borderId="63" xfId="4" applyNumberFormat="1" applyFont="1" applyFill="1" applyBorder="1" applyAlignment="1">
      <alignment horizontal="right"/>
    </xf>
    <xf numFmtId="168" fontId="1" fillId="3" borderId="57" xfId="4" applyNumberFormat="1" applyFont="1" applyFill="1" applyBorder="1" applyAlignment="1">
      <alignment horizontal="right"/>
    </xf>
    <xf numFmtId="168" fontId="2" fillId="3" borderId="57" xfId="4" applyNumberFormat="1" applyFont="1" applyFill="1" applyBorder="1" applyAlignment="1">
      <alignment horizontal="right"/>
    </xf>
    <xf numFmtId="168" fontId="2" fillId="3" borderId="75" xfId="4" applyNumberFormat="1" applyFont="1" applyFill="1" applyBorder="1" applyAlignment="1">
      <alignment horizontal="right"/>
    </xf>
    <xf numFmtId="168" fontId="2" fillId="9" borderId="53" xfId="4" applyNumberFormat="1" applyFont="1" applyFill="1" applyBorder="1" applyAlignment="1">
      <alignment horizontal="right"/>
    </xf>
    <xf numFmtId="0" fontId="5" fillId="2" borderId="0" xfId="2" applyFont="1" applyFill="1" applyBorder="1" applyAlignment="1">
      <alignment horizontal="left"/>
    </xf>
    <xf numFmtId="0" fontId="12" fillId="6" borderId="68" xfId="2" applyFont="1" applyFill="1" applyBorder="1" applyAlignment="1">
      <alignment horizontal="center" wrapText="1"/>
    </xf>
    <xf numFmtId="0" fontId="12" fillId="6" borderId="59" xfId="2" applyFont="1" applyFill="1" applyBorder="1" applyAlignment="1">
      <alignment horizontal="center" wrapText="1"/>
    </xf>
    <xf numFmtId="0" fontId="12" fillId="6" borderId="65" xfId="2" applyFont="1" applyFill="1" applyBorder="1" applyAlignment="1">
      <alignment horizontal="center" wrapText="1"/>
    </xf>
    <xf numFmtId="0" fontId="12" fillId="6" borderId="26" xfId="2" applyFont="1" applyFill="1" applyBorder="1" applyAlignment="1">
      <alignment horizontal="center" wrapText="1"/>
    </xf>
    <xf numFmtId="0" fontId="12" fillId="6" borderId="27" xfId="2" applyFont="1" applyFill="1" applyBorder="1" applyAlignment="1">
      <alignment horizontal="center" wrapText="1"/>
    </xf>
    <xf numFmtId="0" fontId="12" fillId="6" borderId="59" xfId="0" applyFont="1" applyFill="1" applyBorder="1" applyAlignment="1">
      <alignment horizontal="center" wrapText="1"/>
    </xf>
    <xf numFmtId="0" fontId="5" fillId="6" borderId="61" xfId="2" applyFont="1" applyFill="1" applyBorder="1" applyAlignment="1">
      <alignment horizontal="left" vertical="top" wrapText="1"/>
    </xf>
    <xf numFmtId="170" fontId="5" fillId="3" borderId="69" xfId="1" applyNumberFormat="1" applyFont="1" applyFill="1" applyBorder="1" applyAlignment="1">
      <alignment horizontal="right"/>
    </xf>
    <xf numFmtId="169" fontId="5" fillId="3" borderId="63" xfId="2" applyNumberFormat="1" applyFont="1" applyFill="1" applyBorder="1" applyAlignment="1">
      <alignment horizontal="right"/>
    </xf>
    <xf numFmtId="170" fontId="5" fillId="3" borderId="54" xfId="1" applyNumberFormat="1" applyFont="1" applyFill="1" applyBorder="1" applyAlignment="1">
      <alignment horizontal="right"/>
    </xf>
    <xf numFmtId="169" fontId="5" fillId="3" borderId="55" xfId="2" applyNumberFormat="1" applyFont="1" applyFill="1" applyBorder="1" applyAlignment="1">
      <alignment horizontal="right"/>
    </xf>
    <xf numFmtId="169" fontId="5" fillId="3" borderId="62" xfId="2" applyNumberFormat="1" applyFont="1" applyFill="1" applyBorder="1" applyAlignment="1">
      <alignment horizontal="right"/>
    </xf>
    <xf numFmtId="168" fontId="5" fillId="3" borderId="63" xfId="0" applyNumberFormat="1" applyFont="1" applyFill="1" applyBorder="1" applyAlignment="1">
      <alignment horizontal="right"/>
    </xf>
    <xf numFmtId="0" fontId="5" fillId="6" borderId="58" xfId="2" applyFont="1" applyFill="1" applyBorder="1" applyAlignment="1">
      <alignment horizontal="left" vertical="top"/>
    </xf>
    <xf numFmtId="170" fontId="5" fillId="3" borderId="70" xfId="1" applyNumberFormat="1" applyFont="1" applyFill="1" applyBorder="1" applyAlignment="1">
      <alignment horizontal="right"/>
    </xf>
    <xf numFmtId="169" fontId="5" fillId="3" borderId="57" xfId="2" applyNumberFormat="1" applyFont="1" applyFill="1" applyBorder="1" applyAlignment="1">
      <alignment horizontal="right"/>
    </xf>
    <xf numFmtId="170" fontId="5" fillId="3" borderId="23" xfId="1" applyNumberFormat="1" applyFont="1" applyFill="1" applyBorder="1" applyAlignment="1">
      <alignment horizontal="right"/>
    </xf>
    <xf numFmtId="169" fontId="5" fillId="3" borderId="24" xfId="2" applyNumberFormat="1" applyFont="1" applyFill="1" applyBorder="1" applyAlignment="1">
      <alignment horizontal="right"/>
    </xf>
    <xf numFmtId="169" fontId="5" fillId="3" borderId="22" xfId="2" applyNumberFormat="1" applyFont="1" applyFill="1" applyBorder="1" applyAlignment="1">
      <alignment horizontal="right"/>
    </xf>
    <xf numFmtId="168" fontId="5" fillId="3" borderId="57" xfId="0" applyNumberFormat="1" applyFont="1" applyFill="1" applyBorder="1" applyAlignment="1">
      <alignment horizontal="right"/>
    </xf>
    <xf numFmtId="0" fontId="5" fillId="6" borderId="60" xfId="2" applyFont="1" applyFill="1" applyBorder="1" applyAlignment="1">
      <alignment horizontal="left" vertical="top"/>
    </xf>
    <xf numFmtId="170" fontId="5" fillId="3" borderId="73" xfId="1" applyNumberFormat="1" applyFont="1" applyFill="1" applyBorder="1" applyAlignment="1">
      <alignment horizontal="right"/>
    </xf>
    <xf numFmtId="169" fontId="5" fillId="3" borderId="75" xfId="2" applyNumberFormat="1" applyFont="1" applyFill="1" applyBorder="1" applyAlignment="1">
      <alignment horizontal="right"/>
    </xf>
    <xf numFmtId="170" fontId="5" fillId="3" borderId="80" xfId="1" applyNumberFormat="1" applyFont="1" applyFill="1" applyBorder="1" applyAlignment="1">
      <alignment horizontal="right"/>
    </xf>
    <xf numFmtId="169" fontId="5" fillId="3" borderId="78" xfId="2" applyNumberFormat="1" applyFont="1" applyFill="1" applyBorder="1" applyAlignment="1">
      <alignment horizontal="right"/>
    </xf>
    <xf numFmtId="169" fontId="5" fillId="3" borderId="74" xfId="2" applyNumberFormat="1" applyFont="1" applyFill="1" applyBorder="1" applyAlignment="1">
      <alignment horizontal="right"/>
    </xf>
    <xf numFmtId="168" fontId="5" fillId="3" borderId="75" xfId="0" applyNumberFormat="1" applyFont="1" applyFill="1" applyBorder="1" applyAlignment="1">
      <alignment horizontal="right"/>
    </xf>
    <xf numFmtId="0" fontId="12" fillId="6" borderId="4" xfId="2" applyFont="1" applyFill="1" applyBorder="1" applyAlignment="1">
      <alignment horizontal="left" vertical="top" wrapText="1"/>
    </xf>
    <xf numFmtId="170" fontId="5" fillId="3" borderId="71" xfId="1" applyNumberFormat="1" applyFont="1" applyFill="1" applyBorder="1" applyAlignment="1">
      <alignment horizontal="right" vertical="center"/>
    </xf>
    <xf numFmtId="169" fontId="5" fillId="3" borderId="77" xfId="2" applyNumberFormat="1" applyFont="1" applyFill="1" applyBorder="1" applyAlignment="1">
      <alignment horizontal="right" vertical="center"/>
    </xf>
    <xf numFmtId="170" fontId="5" fillId="3" borderId="66" xfId="1" applyNumberFormat="1" applyFont="1" applyFill="1" applyBorder="1" applyAlignment="1">
      <alignment horizontal="right" vertical="center"/>
    </xf>
    <xf numFmtId="169" fontId="5" fillId="3" borderId="81" xfId="2" applyNumberFormat="1" applyFont="1" applyFill="1" applyBorder="1" applyAlignment="1">
      <alignment horizontal="right" vertical="center"/>
    </xf>
    <xf numFmtId="169" fontId="5" fillId="3" borderId="76" xfId="2" applyNumberFormat="1" applyFont="1" applyFill="1" applyBorder="1" applyAlignment="1">
      <alignment horizontal="right" vertical="center"/>
    </xf>
    <xf numFmtId="168" fontId="5" fillId="3" borderId="77" xfId="0" applyNumberFormat="1" applyFont="1" applyFill="1" applyBorder="1" applyAlignment="1">
      <alignment horizontal="right" vertical="center"/>
    </xf>
    <xf numFmtId="170" fontId="4" fillId="2" borderId="0" xfId="2" applyNumberFormat="1" applyFont="1" applyFill="1" applyBorder="1" applyAlignment="1">
      <alignment horizontal="left"/>
    </xf>
    <xf numFmtId="0" fontId="43" fillId="2" borderId="0" xfId="2" applyFont="1" applyFill="1" applyBorder="1" applyAlignment="1">
      <alignment horizontal="left"/>
    </xf>
    <xf numFmtId="0" fontId="49" fillId="6" borderId="22" xfId="2" applyFont="1" applyFill="1" applyBorder="1" applyAlignment="1">
      <alignment horizontal="left" vertical="center" wrapText="1"/>
    </xf>
    <xf numFmtId="0" fontId="49" fillId="6" borderId="22" xfId="2" applyFont="1" applyFill="1" applyBorder="1" applyAlignment="1">
      <alignment horizontal="center"/>
    </xf>
    <xf numFmtId="171" fontId="49" fillId="6" borderId="22" xfId="2" applyNumberFormat="1" applyFont="1" applyFill="1" applyBorder="1" applyAlignment="1">
      <alignment horizontal="left" vertical="top"/>
    </xf>
    <xf numFmtId="169" fontId="43" fillId="3" borderId="22" xfId="2" applyNumberFormat="1" applyFont="1" applyFill="1" applyBorder="1" applyAlignment="1">
      <alignment horizontal="right"/>
    </xf>
    <xf numFmtId="168" fontId="43" fillId="3" borderId="22" xfId="2" applyNumberFormat="1" applyFont="1" applyFill="1" applyBorder="1" applyAlignment="1">
      <alignment horizontal="right"/>
    </xf>
    <xf numFmtId="0" fontId="43" fillId="2" borderId="0" xfId="2" applyFont="1" applyFill="1" applyBorder="1" applyAlignment="1">
      <alignment horizontal="right"/>
    </xf>
    <xf numFmtId="0" fontId="7" fillId="4" borderId="8" xfId="3" applyFont="1" applyFill="1" applyBorder="1" applyAlignment="1">
      <alignment horizontal="center" wrapText="1"/>
    </xf>
    <xf numFmtId="0" fontId="7" fillId="4" borderId="1" xfId="3" applyFont="1" applyFill="1" applyBorder="1" applyAlignment="1">
      <alignment horizontal="center" wrapText="1"/>
    </xf>
    <xf numFmtId="0" fontId="7" fillId="4" borderId="21" xfId="3" applyFont="1" applyFill="1" applyBorder="1" applyAlignment="1">
      <alignment horizontal="center" wrapText="1"/>
    </xf>
    <xf numFmtId="0" fontId="6" fillId="5" borderId="1" xfId="2" applyFont="1" applyFill="1" applyBorder="1" applyAlignment="1">
      <alignment horizontal="right" vertical="center" wrapText="1"/>
    </xf>
    <xf numFmtId="0" fontId="4" fillId="0" borderId="7" xfId="2" applyFont="1" applyBorder="1" applyAlignment="1">
      <alignment horizontal="center" vertical="center"/>
    </xf>
    <xf numFmtId="0" fontId="4" fillId="0" borderId="5" xfId="2" applyFont="1" applyBorder="1" applyAlignment="1">
      <alignment horizontal="center" vertical="center"/>
    </xf>
    <xf numFmtId="0" fontId="8" fillId="0" borderId="7" xfId="3" applyFont="1" applyFill="1" applyBorder="1" applyAlignment="1">
      <alignment horizontal="left" vertical="center" wrapText="1"/>
    </xf>
    <xf numFmtId="0" fontId="8" fillId="0" borderId="5" xfId="2" applyFont="1" applyBorder="1" applyAlignment="1">
      <alignment horizontal="left" vertical="center" wrapText="1"/>
    </xf>
    <xf numFmtId="0" fontId="8" fillId="0" borderId="19" xfId="2" applyFont="1" applyBorder="1" applyAlignment="1">
      <alignment horizontal="left" vertical="center" wrapText="1"/>
    </xf>
    <xf numFmtId="0" fontId="8" fillId="0" borderId="13" xfId="3" applyFont="1" applyFill="1" applyBorder="1" applyAlignment="1">
      <alignment horizontal="left" vertical="center" wrapText="1"/>
    </xf>
    <xf numFmtId="0" fontId="9" fillId="0" borderId="50" xfId="3" applyFont="1" applyFill="1" applyBorder="1" applyAlignment="1">
      <alignment horizontal="left" vertical="center" wrapText="1"/>
    </xf>
    <xf numFmtId="0" fontId="9" fillId="0" borderId="51" xfId="3" applyFont="1" applyFill="1" applyBorder="1" applyAlignment="1">
      <alignment horizontal="left" vertical="center" wrapText="1"/>
    </xf>
    <xf numFmtId="0" fontId="7" fillId="4" borderId="4" xfId="3" applyFont="1" applyFill="1" applyBorder="1" applyAlignment="1">
      <alignment horizontal="center" wrapText="1"/>
    </xf>
    <xf numFmtId="0" fontId="7" fillId="4" borderId="3" xfId="3" applyFont="1" applyFill="1" applyBorder="1" applyAlignment="1">
      <alignment horizontal="center" wrapText="1"/>
    </xf>
    <xf numFmtId="0" fontId="7" fillId="4" borderId="9" xfId="3" applyFont="1" applyFill="1" applyBorder="1" applyAlignment="1">
      <alignment horizontal="center" wrapText="1"/>
    </xf>
    <xf numFmtId="0" fontId="6" fillId="5" borderId="0" xfId="5" applyFont="1" applyFill="1" applyAlignment="1">
      <alignment vertical="center" wrapText="1"/>
    </xf>
    <xf numFmtId="0" fontId="6" fillId="5" borderId="0" xfId="2" applyFont="1" applyFill="1" applyAlignment="1">
      <alignment vertical="center" wrapText="1"/>
    </xf>
    <xf numFmtId="0" fontId="6" fillId="0" borderId="0" xfId="2" applyFont="1" applyFill="1" applyAlignment="1">
      <alignment vertical="center"/>
    </xf>
    <xf numFmtId="0" fontId="4" fillId="0" borderId="8" xfId="2" applyFont="1" applyBorder="1" applyAlignment="1">
      <alignment horizontal="center" vertical="center" wrapText="1"/>
    </xf>
    <xf numFmtId="0" fontId="4" fillId="0" borderId="6" xfId="2" applyFont="1" applyBorder="1" applyAlignment="1">
      <alignment horizontal="center" vertical="center" wrapText="1"/>
    </xf>
    <xf numFmtId="0" fontId="9" fillId="0" borderId="17" xfId="3" applyFont="1" applyFill="1" applyBorder="1" applyAlignment="1">
      <alignment horizontal="left" vertical="center" wrapText="1"/>
    </xf>
    <xf numFmtId="0" fontId="9" fillId="0" borderId="18" xfId="3" applyFont="1" applyFill="1" applyBorder="1" applyAlignment="1">
      <alignment horizontal="left" vertical="center" wrapText="1"/>
    </xf>
    <xf numFmtId="0" fontId="9" fillId="0" borderId="8" xfId="3" applyFont="1" applyFill="1" applyBorder="1" applyAlignment="1">
      <alignment horizontal="left" vertical="center" wrapText="1"/>
    </xf>
    <xf numFmtId="0" fontId="9" fillId="0" borderId="21" xfId="3" applyFont="1" applyFill="1" applyBorder="1" applyAlignment="1">
      <alignment horizontal="left" vertical="center" wrapText="1"/>
    </xf>
    <xf numFmtId="0" fontId="42" fillId="0" borderId="6" xfId="3" applyFont="1" applyFill="1" applyBorder="1" applyAlignment="1">
      <alignment horizontal="right" vertical="center" wrapText="1"/>
    </xf>
    <xf numFmtId="0" fontId="42" fillId="0" borderId="16" xfId="3" applyFont="1" applyFill="1" applyBorder="1" applyAlignment="1">
      <alignment horizontal="right" vertical="center" wrapText="1"/>
    </xf>
    <xf numFmtId="0" fontId="9" fillId="0" borderId="6" xfId="3" applyFont="1" applyFill="1" applyBorder="1" applyAlignment="1">
      <alignment horizontal="left" vertical="center" wrapText="1"/>
    </xf>
    <xf numFmtId="0" fontId="9" fillId="0" borderId="16" xfId="3" applyFont="1" applyFill="1" applyBorder="1" applyAlignment="1">
      <alignment horizontal="left" vertical="center" wrapText="1"/>
    </xf>
    <xf numFmtId="0" fontId="9" fillId="0" borderId="14" xfId="3" applyFont="1" applyFill="1" applyBorder="1" applyAlignment="1">
      <alignment horizontal="left" vertical="center" wrapText="1"/>
    </xf>
    <xf numFmtId="0" fontId="9" fillId="0" borderId="49" xfId="3" applyFont="1" applyFill="1" applyBorder="1" applyAlignment="1">
      <alignment horizontal="left" vertical="center" wrapText="1"/>
    </xf>
    <xf numFmtId="0" fontId="9" fillId="0" borderId="17" xfId="3" applyFont="1" applyFill="1" applyBorder="1" applyAlignment="1">
      <alignment horizontal="left" vertical="top" wrapText="1"/>
    </xf>
    <xf numFmtId="0" fontId="9" fillId="0" borderId="18" xfId="3" applyFont="1" applyFill="1" applyBorder="1" applyAlignment="1">
      <alignment horizontal="left" vertical="top" wrapText="1"/>
    </xf>
    <xf numFmtId="0" fontId="6" fillId="5" borderId="0" xfId="2" applyFont="1" applyFill="1" applyBorder="1" applyAlignment="1">
      <alignment horizontal="left" vertical="center" wrapText="1"/>
    </xf>
    <xf numFmtId="0" fontId="7" fillId="4" borderId="7" xfId="3" applyFont="1" applyFill="1" applyBorder="1" applyAlignment="1">
      <alignment wrapText="1"/>
    </xf>
    <xf numFmtId="0" fontId="7" fillId="4" borderId="20" xfId="3" applyFont="1" applyFill="1" applyBorder="1" applyAlignment="1">
      <alignment wrapText="1"/>
    </xf>
    <xf numFmtId="1" fontId="7" fillId="4" borderId="7" xfId="3" applyNumberFormat="1" applyFont="1" applyFill="1" applyBorder="1" applyAlignment="1">
      <alignment horizontal="center" wrapText="1"/>
    </xf>
    <xf numFmtId="1" fontId="7" fillId="4" borderId="2" xfId="3" applyNumberFormat="1" applyFont="1" applyFill="1" applyBorder="1" applyAlignment="1">
      <alignment horizontal="center" wrapText="1"/>
    </xf>
    <xf numFmtId="0" fontId="9" fillId="0" borderId="2" xfId="3" applyFont="1" applyFill="1" applyBorder="1" applyAlignment="1">
      <alignment horizontal="left" vertical="center" wrapText="1"/>
    </xf>
    <xf numFmtId="0" fontId="9" fillId="0" borderId="4" xfId="3" applyFont="1" applyFill="1" applyBorder="1" applyAlignment="1">
      <alignment horizontal="left" vertical="center" wrapText="1"/>
    </xf>
    <xf numFmtId="0" fontId="7" fillId="4" borderId="7" xfId="3" applyFont="1" applyFill="1" applyBorder="1" applyAlignment="1">
      <alignment horizontal="center" wrapText="1"/>
    </xf>
    <xf numFmtId="0" fontId="7" fillId="4" borderId="2" xfId="3" applyFont="1" applyFill="1" applyBorder="1" applyAlignment="1">
      <alignment horizontal="center" wrapText="1"/>
    </xf>
    <xf numFmtId="0" fontId="6" fillId="0" borderId="1" xfId="3" applyFont="1" applyFill="1" applyBorder="1" applyAlignment="1">
      <alignment horizontal="right" vertical="top" wrapText="1"/>
    </xf>
    <xf numFmtId="0" fontId="6" fillId="0" borderId="0" xfId="3" applyFont="1" applyFill="1" applyAlignment="1">
      <alignment horizontal="left" wrapText="1"/>
    </xf>
    <xf numFmtId="0" fontId="9" fillId="0" borderId="10" xfId="3" applyFont="1" applyFill="1" applyBorder="1" applyAlignment="1">
      <alignment horizontal="left" vertical="center" wrapText="1"/>
    </xf>
    <xf numFmtId="0" fontId="42" fillId="0" borderId="4" xfId="3" applyFont="1" applyFill="1" applyBorder="1" applyAlignment="1">
      <alignment horizontal="right" vertical="center" wrapText="1"/>
    </xf>
    <xf numFmtId="0" fontId="42" fillId="0" borderId="9" xfId="3" applyFont="1" applyFill="1" applyBorder="1" applyAlignment="1">
      <alignment horizontal="right" vertical="center" wrapText="1"/>
    </xf>
    <xf numFmtId="0" fontId="9" fillId="0" borderId="5" xfId="3" applyFont="1" applyFill="1" applyBorder="1" applyAlignment="1">
      <alignment horizontal="left" vertical="center" wrapText="1"/>
    </xf>
    <xf numFmtId="0" fontId="9" fillId="0" borderId="13" xfId="3" applyFont="1" applyFill="1" applyBorder="1" applyAlignment="1">
      <alignment horizontal="left" vertical="center" wrapText="1"/>
    </xf>
    <xf numFmtId="0" fontId="9" fillId="0" borderId="12" xfId="3" applyFont="1" applyFill="1" applyBorder="1" applyAlignment="1">
      <alignment horizontal="left" vertical="top" wrapText="1"/>
    </xf>
    <xf numFmtId="0" fontId="9" fillId="0" borderId="11" xfId="3" applyFont="1" applyFill="1" applyBorder="1" applyAlignment="1">
      <alignment horizontal="left" vertical="top" wrapText="1"/>
    </xf>
    <xf numFmtId="0" fontId="6" fillId="0" borderId="0" xfId="3" applyFont="1" applyFill="1" applyBorder="1" applyAlignment="1">
      <alignment horizontal="left" vertical="top" wrapText="1"/>
    </xf>
    <xf numFmtId="0" fontId="3" fillId="2" borderId="0" xfId="2" applyFont="1" applyFill="1" applyBorder="1" applyAlignment="1">
      <alignment horizontal="left" wrapText="1"/>
    </xf>
    <xf numFmtId="171" fontId="21" fillId="6" borderId="8" xfId="2" applyNumberFormat="1" applyFont="1" applyFill="1" applyBorder="1" applyAlignment="1">
      <alignment horizontal="center" wrapText="1"/>
    </xf>
    <xf numFmtId="171" fontId="21" fillId="6" borderId="1" xfId="2" applyNumberFormat="1" applyFont="1" applyFill="1" applyBorder="1" applyAlignment="1">
      <alignment horizontal="center" wrapText="1"/>
    </xf>
    <xf numFmtId="171" fontId="21" fillId="6" borderId="21" xfId="2" applyNumberFormat="1" applyFont="1" applyFill="1" applyBorder="1" applyAlignment="1">
      <alignment horizontal="center" wrapText="1"/>
    </xf>
    <xf numFmtId="0" fontId="21" fillId="6" borderId="8" xfId="2" applyFont="1" applyFill="1" applyBorder="1" applyAlignment="1">
      <alignment horizontal="left" vertical="center"/>
    </xf>
    <xf numFmtId="0" fontId="21" fillId="6" borderId="6" xfId="2" applyFont="1" applyFill="1" applyBorder="1" applyAlignment="1">
      <alignment horizontal="left" vertical="center"/>
    </xf>
    <xf numFmtId="171" fontId="21" fillId="6" borderId="61" xfId="2" applyNumberFormat="1" applyFont="1" applyFill="1" applyBorder="1" applyAlignment="1">
      <alignment horizontal="center"/>
    </xf>
    <xf numFmtId="171" fontId="21" fillId="6" borderId="54" xfId="2" applyNumberFormat="1" applyFont="1" applyFill="1" applyBorder="1" applyAlignment="1">
      <alignment horizontal="center"/>
    </xf>
    <xf numFmtId="171" fontId="21" fillId="6" borderId="55" xfId="2" applyNumberFormat="1" applyFont="1" applyFill="1" applyBorder="1" applyAlignment="1">
      <alignment horizontal="center"/>
    </xf>
    <xf numFmtId="171" fontId="21" fillId="6" borderId="56" xfId="2" applyNumberFormat="1" applyFont="1" applyFill="1" applyBorder="1" applyAlignment="1">
      <alignment horizontal="center"/>
    </xf>
    <xf numFmtId="0" fontId="0" fillId="2" borderId="0" xfId="2" applyFont="1" applyFill="1" applyBorder="1" applyAlignment="1">
      <alignment horizontal="left" vertical="top" wrapText="1"/>
    </xf>
    <xf numFmtId="0" fontId="3" fillId="2" borderId="0" xfId="2" applyFont="1" applyFill="1" applyBorder="1" applyAlignment="1">
      <alignment horizontal="left" vertical="top" wrapText="1"/>
    </xf>
    <xf numFmtId="0" fontId="17" fillId="2" borderId="0" xfId="2" applyFont="1" applyFill="1" applyBorder="1" applyAlignment="1">
      <alignment horizontal="left" wrapText="1"/>
    </xf>
    <xf numFmtId="0" fontId="4" fillId="6" borderId="7" xfId="2" applyFont="1" applyFill="1" applyBorder="1" applyAlignment="1">
      <alignment horizontal="center" vertical="top"/>
    </xf>
    <xf numFmtId="0" fontId="4" fillId="6" borderId="2" xfId="2" applyFont="1" applyFill="1" applyBorder="1" applyAlignment="1">
      <alignment horizontal="center" vertical="top"/>
    </xf>
    <xf numFmtId="171" fontId="16" fillId="6" borderId="69" xfId="4" applyNumberFormat="1" applyFont="1" applyFill="1" applyBorder="1" applyAlignment="1">
      <alignment horizontal="center"/>
    </xf>
    <xf numFmtId="0" fontId="16" fillId="6" borderId="55" xfId="4" applyFont="1" applyFill="1" applyBorder="1" applyAlignment="1">
      <alignment horizontal="center"/>
    </xf>
    <xf numFmtId="0" fontId="16" fillId="6" borderId="63" xfId="4" applyFont="1" applyFill="1" applyBorder="1" applyAlignment="1">
      <alignment horizontal="center"/>
    </xf>
    <xf numFmtId="171" fontId="16" fillId="6" borderId="54" xfId="4" applyNumberFormat="1" applyFont="1" applyFill="1" applyBorder="1" applyAlignment="1">
      <alignment horizontal="center"/>
    </xf>
    <xf numFmtId="171" fontId="16" fillId="6" borderId="61" xfId="4" applyNumberFormat="1" applyFont="1" applyFill="1" applyBorder="1" applyAlignment="1">
      <alignment horizontal="center"/>
    </xf>
    <xf numFmtId="171" fontId="16" fillId="6" borderId="64" xfId="4" applyNumberFormat="1" applyFont="1" applyFill="1" applyBorder="1" applyAlignment="1">
      <alignment horizontal="center"/>
    </xf>
    <xf numFmtId="171" fontId="16" fillId="6" borderId="56" xfId="4" applyNumberFormat="1" applyFont="1" applyFill="1" applyBorder="1" applyAlignment="1">
      <alignment horizontal="center"/>
    </xf>
    <xf numFmtId="0" fontId="4" fillId="2" borderId="0" xfId="2" applyFont="1" applyFill="1" applyBorder="1" applyAlignment="1">
      <alignment horizontal="left" vertical="center"/>
    </xf>
    <xf numFmtId="0" fontId="12" fillId="2" borderId="0" xfId="2" applyFont="1" applyFill="1" applyBorder="1" applyAlignment="1">
      <alignment horizontal="left" wrapText="1"/>
    </xf>
    <xf numFmtId="0" fontId="5" fillId="2" borderId="0" xfId="2" applyFont="1" applyFill="1" applyBorder="1" applyAlignment="1">
      <alignment horizontal="left"/>
    </xf>
    <xf numFmtId="0" fontId="4" fillId="2" borderId="0" xfId="2" applyFont="1" applyFill="1" applyBorder="1" applyAlignment="1">
      <alignment horizontal="left" wrapText="1"/>
    </xf>
    <xf numFmtId="0" fontId="12" fillId="6" borderId="24" xfId="2" applyFont="1" applyFill="1" applyBorder="1" applyAlignment="1">
      <alignment horizontal="center" vertical="center"/>
    </xf>
    <xf numFmtId="0" fontId="12" fillId="6" borderId="26" xfId="2" applyFont="1" applyFill="1" applyBorder="1" applyAlignment="1">
      <alignment horizontal="center" vertical="center"/>
    </xf>
    <xf numFmtId="171" fontId="14" fillId="6" borderId="69" xfId="0" applyNumberFormat="1" applyFont="1" applyFill="1" applyBorder="1" applyAlignment="1">
      <alignment horizontal="center"/>
    </xf>
    <xf numFmtId="0" fontId="14" fillId="6" borderId="63" xfId="0" applyFont="1" applyFill="1" applyBorder="1" applyAlignment="1">
      <alignment horizontal="center"/>
    </xf>
    <xf numFmtId="171" fontId="14" fillId="6" borderId="54" xfId="0" applyNumberFormat="1" applyFont="1" applyFill="1" applyBorder="1" applyAlignment="1">
      <alignment horizontal="center"/>
    </xf>
    <xf numFmtId="0" fontId="14" fillId="6" borderId="55" xfId="0" applyFont="1" applyFill="1" applyBorder="1" applyAlignment="1">
      <alignment horizontal="center"/>
    </xf>
    <xf numFmtId="171" fontId="14" fillId="6" borderId="64" xfId="0" applyNumberFormat="1" applyFont="1" applyFill="1" applyBorder="1" applyAlignment="1">
      <alignment horizontal="center"/>
    </xf>
    <xf numFmtId="171" fontId="14" fillId="6" borderId="56" xfId="0" applyNumberFormat="1" applyFont="1" applyFill="1" applyBorder="1" applyAlignment="1">
      <alignment horizontal="center"/>
    </xf>
    <xf numFmtId="0" fontId="49" fillId="6" borderId="22" xfId="2" applyFont="1" applyFill="1" applyBorder="1" applyAlignment="1">
      <alignment horizontal="left" vertical="center" wrapText="1"/>
    </xf>
    <xf numFmtId="0" fontId="49" fillId="6" borderId="24" xfId="2" applyFont="1" applyFill="1" applyBorder="1" applyAlignment="1">
      <alignment horizontal="center" vertical="center" wrapText="1"/>
    </xf>
    <xf numFmtId="0" fontId="49" fillId="6" borderId="23" xfId="2" applyFont="1" applyFill="1" applyBorder="1" applyAlignment="1">
      <alignment horizontal="center" vertical="center" wrapText="1"/>
    </xf>
    <xf numFmtId="0" fontId="43" fillId="2" borderId="0" xfId="2" applyFont="1" applyFill="1" applyBorder="1" applyAlignment="1">
      <alignment horizontal="left" vertical="top" wrapText="1"/>
    </xf>
    <xf numFmtId="0" fontId="43" fillId="2" borderId="0" xfId="2" applyFont="1" applyFill="1" applyBorder="1" applyAlignment="1">
      <alignment horizontal="left" wrapText="1"/>
    </xf>
    <xf numFmtId="0" fontId="6" fillId="0" borderId="0" xfId="0" applyFont="1" applyFill="1" applyAlignment="1">
      <alignment horizontal="left" vertical="top"/>
    </xf>
    <xf numFmtId="0" fontId="23" fillId="0" borderId="10" xfId="8" applyBorder="1" applyAlignment="1">
      <alignment horizontal="center" vertical="center"/>
    </xf>
    <xf numFmtId="0" fontId="24" fillId="0" borderId="10" xfId="8" applyFont="1" applyBorder="1" applyAlignment="1">
      <alignment horizontal="center" vertical="center" wrapText="1"/>
    </xf>
    <xf numFmtId="0" fontId="16" fillId="6" borderId="22" xfId="10" applyFont="1" applyFill="1" applyBorder="1" applyAlignment="1">
      <alignment horizontal="center" vertical="center"/>
    </xf>
    <xf numFmtId="171" fontId="16" fillId="6" borderId="24" xfId="10" applyNumberFormat="1" applyFont="1" applyFill="1" applyBorder="1" applyAlignment="1">
      <alignment horizontal="center"/>
    </xf>
    <xf numFmtId="171" fontId="16" fillId="6" borderId="23" xfId="10" applyNumberFormat="1" applyFont="1" applyFill="1" applyBorder="1" applyAlignment="1">
      <alignment horizontal="center"/>
    </xf>
    <xf numFmtId="0" fontId="6" fillId="5" borderId="0" xfId="3" applyFont="1" applyFill="1" applyAlignment="1">
      <alignment horizontal="left" wrapText="1"/>
    </xf>
    <xf numFmtId="0" fontId="23" fillId="0" borderId="8" xfId="8" applyBorder="1" applyAlignment="1">
      <alignment horizontal="left" vertical="center" wrapText="1"/>
    </xf>
    <xf numFmtId="0" fontId="23" fillId="0" borderId="6" xfId="8" applyBorder="1" applyAlignment="1">
      <alignment horizontal="left" vertical="center" wrapText="1"/>
    </xf>
    <xf numFmtId="0" fontId="24" fillId="0" borderId="8" xfId="8" applyFont="1" applyBorder="1" applyAlignment="1">
      <alignment horizontal="left" vertical="center" wrapText="1"/>
    </xf>
    <xf numFmtId="0" fontId="24" fillId="0" borderId="6" xfId="8" applyFont="1" applyBorder="1" applyAlignment="1">
      <alignment horizontal="left" vertical="center" wrapText="1"/>
    </xf>
    <xf numFmtId="0" fontId="24" fillId="0" borderId="4" xfId="8" applyFont="1" applyBorder="1" applyAlignment="1">
      <alignment horizontal="left" vertical="center" wrapText="1"/>
    </xf>
    <xf numFmtId="0" fontId="8" fillId="4" borderId="7" xfId="3" applyFont="1" applyFill="1" applyBorder="1" applyAlignment="1">
      <alignment horizontal="left" wrapText="1"/>
    </xf>
    <xf numFmtId="0" fontId="8" fillId="4" borderId="2" xfId="3" applyFont="1" applyFill="1" applyBorder="1" applyAlignment="1">
      <alignment horizontal="left" wrapText="1"/>
    </xf>
    <xf numFmtId="3" fontId="8" fillId="4" borderId="17" xfId="3" applyNumberFormat="1" applyFont="1" applyFill="1" applyBorder="1" applyAlignment="1">
      <alignment horizontal="center"/>
    </xf>
    <xf numFmtId="3" fontId="8" fillId="4" borderId="28" xfId="3" applyNumberFormat="1" applyFont="1" applyFill="1" applyBorder="1" applyAlignment="1">
      <alignment horizontal="center"/>
    </xf>
    <xf numFmtId="3" fontId="8" fillId="4" borderId="18" xfId="3" applyNumberFormat="1" applyFont="1" applyFill="1" applyBorder="1" applyAlignment="1">
      <alignment horizontal="center"/>
    </xf>
    <xf numFmtId="0" fontId="5" fillId="5" borderId="0" xfId="3" applyFill="1" applyAlignment="1">
      <alignment horizontal="left" wrapText="1"/>
    </xf>
    <xf numFmtId="0" fontId="6" fillId="5" borderId="0" xfId="3" applyFont="1" applyFill="1" applyAlignment="1">
      <alignment wrapText="1"/>
    </xf>
    <xf numFmtId="0" fontId="15" fillId="0" borderId="10" xfId="8" applyFont="1" applyBorder="1" applyAlignment="1">
      <alignment horizontal="center"/>
    </xf>
    <xf numFmtId="0" fontId="6" fillId="0" borderId="0" xfId="5" applyFont="1" applyFill="1" applyAlignment="1">
      <alignment horizontal="left" wrapText="1"/>
    </xf>
    <xf numFmtId="0" fontId="5" fillId="5" borderId="0" xfId="3" applyFont="1" applyFill="1" applyAlignment="1">
      <alignment horizontal="left" wrapText="1"/>
    </xf>
    <xf numFmtId="0" fontId="6" fillId="5" borderId="0" xfId="3" applyFont="1" applyFill="1" applyAlignment="1">
      <alignment horizontal="left"/>
    </xf>
    <xf numFmtId="0" fontId="6" fillId="0" borderId="0" xfId="5" applyFont="1" applyFill="1" applyAlignment="1">
      <alignment horizontal="left"/>
    </xf>
    <xf numFmtId="0" fontId="0" fillId="0" borderId="0" xfId="0" applyAlignment="1">
      <alignment horizont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40" fillId="0" borderId="0" xfId="0" applyFont="1" applyAlignment="1">
      <alignment horizontal="left"/>
    </xf>
    <xf numFmtId="0" fontId="40" fillId="0" borderId="0" xfId="0" applyFont="1" applyAlignment="1">
      <alignment horizontal="left" vertical="center" wrapText="1"/>
    </xf>
    <xf numFmtId="0" fontId="0" fillId="0" borderId="0" xfId="0" applyAlignment="1">
      <alignment horizontal="left" vertical="top" wrapText="1"/>
    </xf>
  </cellXfs>
  <cellStyles count="17">
    <cellStyle name="Milliers" xfId="1" builtinId="3"/>
    <cellStyle name="Milliers 2" xfId="6"/>
    <cellStyle name="Milliers 2 2" xfId="11"/>
    <cellStyle name="Milliers 2 3" xfId="16"/>
    <cellStyle name="Milliers 3" xfId="13"/>
    <cellStyle name="Milliers 4" xfId="12"/>
    <cellStyle name="Normal" xfId="0" builtinId="0"/>
    <cellStyle name="Normal 2" xfId="2"/>
    <cellStyle name="Normal 2 2" xfId="3"/>
    <cellStyle name="Normal 2 3" xfId="8"/>
    <cellStyle name="Normal 3" xfId="4"/>
    <cellStyle name="Normal 3 2" xfId="10"/>
    <cellStyle name="Normal 4" xfId="5"/>
    <cellStyle name="Normal 5" xfId="9"/>
    <cellStyle name="Normal_Feuil1" xfId="15"/>
    <cellStyle name="Pourcentage" xfId="7" builtinId="5"/>
    <cellStyle name="Pourcentage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513-4A3E-BABE-EE872A90FC92}"/>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513-4A3E-BABE-EE872A90FC9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'Fig12.1_ADA'!$A$24:$A$25</c:f>
              <c:strCache>
                <c:ptCount val="2"/>
                <c:pt idx="0">
                  <c:v>APSH du 1er degré</c:v>
                </c:pt>
                <c:pt idx="1">
                  <c:v>APSH du 2nd degré</c:v>
                </c:pt>
              </c:strCache>
            </c:strRef>
          </c:cat>
          <c:val>
            <c:numRef>
              <c:f>'Fig12.1_ADA'!$B$24:$B$25</c:f>
              <c:numCache>
                <c:formatCode>######0</c:formatCode>
                <c:ptCount val="2"/>
                <c:pt idx="0">
                  <c:v>201</c:v>
                </c:pt>
                <c:pt idx="1">
                  <c:v>389</c:v>
                </c:pt>
              </c:numCache>
            </c:numRef>
          </c:val>
          <c:extLst>
            <c:ext xmlns:c16="http://schemas.microsoft.com/office/drawing/2014/chart" uri="{C3380CC4-5D6E-409C-BE32-E72D297353CC}">
              <c16:uniqueId val="{00000004-E513-4A3E-BABE-EE872A90FC92}"/>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1B8-428D-8901-55A446FAC4F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1B8-428D-8901-55A446FAC4F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1B8-428D-8901-55A446FAC4F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1B8-428D-8901-55A446FAC4F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1B8-428D-8901-55A446FAC4FA}"/>
              </c:ext>
            </c:extLst>
          </c:dPt>
          <c:cat>
            <c:strRef>
              <c:f>Fig12_3baro!$B$4:$B$8</c:f>
              <c:strCache>
                <c:ptCount val="5"/>
                <c:pt idx="0">
                  <c:v>Une école</c:v>
                </c:pt>
                <c:pt idx="1">
                  <c:v>Un établissement du second degré</c:v>
                </c:pt>
                <c:pt idx="2">
                  <c:v>Plusieurs écoles</c:v>
                </c:pt>
                <c:pt idx="3">
                  <c:v>Plusieurs établissements du second degré</c:v>
                </c:pt>
                <c:pt idx="4">
                  <c:v>À la fois en école(s) et établissement(s) du second degré</c:v>
                </c:pt>
              </c:strCache>
            </c:strRef>
          </c:cat>
          <c:val>
            <c:numRef>
              <c:f>Fig12_3baro!$C$4:$C$8</c:f>
              <c:numCache>
                <c:formatCode>_-* #\ ##0_-;\-* #\ ##0_-;_-* "-"??_-;_-@_-</c:formatCode>
                <c:ptCount val="5"/>
                <c:pt idx="0">
                  <c:v>25</c:v>
                </c:pt>
                <c:pt idx="1">
                  <c:v>27</c:v>
                </c:pt>
                <c:pt idx="2">
                  <c:v>8</c:v>
                </c:pt>
                <c:pt idx="3">
                  <c:v>1</c:v>
                </c:pt>
                <c:pt idx="4">
                  <c:v>39</c:v>
                </c:pt>
              </c:numCache>
            </c:numRef>
          </c:val>
          <c:extLst>
            <c:ext xmlns:c16="http://schemas.microsoft.com/office/drawing/2014/chart" uri="{C3380CC4-5D6E-409C-BE32-E72D297353CC}">
              <c16:uniqueId val="{0000000A-21B8-428D-8901-55A446FAC4FA}"/>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Fig12_4baro!$A$28</c:f>
              <c:strCache>
                <c:ptCount val="1"/>
                <c:pt idx="0">
                  <c:v>AESH</c:v>
                </c:pt>
              </c:strCache>
            </c:strRef>
          </c:tx>
          <c:spPr>
            <a:solidFill>
              <a:srgbClr val="9933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Fig12_4baro!$B$27:$G$27</c:f>
              <c:strCache>
                <c:ptCount val="6"/>
                <c:pt idx="0">
                  <c:v>Satisfaction au travail en général</c:v>
                </c:pt>
                <c:pt idx="1">
                  <c:v>Sentiment de sens, de valeur dans la vie personnelle et professionnelle</c:v>
                </c:pt>
                <c:pt idx="2">
                  <c:v>Satisfaction concernant l'équilibre entre vie professionnelle et vie personnelle</c:v>
                </c:pt>
                <c:pt idx="3">
                  <c:v>Satisfaction concernant le niveau de rémunération</c:v>
                </c:pt>
                <c:pt idx="4">
                  <c:v>Satisfaction concernant les perspectives de carrière (1)</c:v>
                </c:pt>
                <c:pt idx="5">
                  <c:v>Sentiment de valorisation du métier dans la société</c:v>
                </c:pt>
              </c:strCache>
            </c:strRef>
          </c:cat>
          <c:val>
            <c:numRef>
              <c:f>Fig12_4baro!$B$28:$G$28</c:f>
              <c:numCache>
                <c:formatCode>0.0</c:formatCode>
                <c:ptCount val="6"/>
                <c:pt idx="0">
                  <c:v>7.0540000000000003</c:v>
                </c:pt>
                <c:pt idx="1">
                  <c:v>7.9480000000000004</c:v>
                </c:pt>
                <c:pt idx="2">
                  <c:v>7.883</c:v>
                </c:pt>
                <c:pt idx="3">
                  <c:v>2.1219999999999999</c:v>
                </c:pt>
                <c:pt idx="4">
                  <c:v>2.2320000000000002</c:v>
                </c:pt>
                <c:pt idx="5">
                  <c:v>2.387</c:v>
                </c:pt>
              </c:numCache>
            </c:numRef>
          </c:val>
          <c:extLst>
            <c:ext xmlns:c16="http://schemas.microsoft.com/office/drawing/2014/chart" uri="{C3380CC4-5D6E-409C-BE32-E72D297353CC}">
              <c16:uniqueId val="{00000000-E295-493B-B24C-3E7A13FF3758}"/>
            </c:ext>
          </c:extLst>
        </c:ser>
        <c:ser>
          <c:idx val="1"/>
          <c:order val="1"/>
          <c:tx>
            <c:strRef>
              <c:f>Fig12_4baro!$A$29</c:f>
              <c:strCache>
                <c:ptCount val="1"/>
                <c:pt idx="0">
                  <c:v>Ensemble des personnels de l'éducation nationale</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Fig12_4baro!$B$27:$G$27</c:f>
              <c:strCache>
                <c:ptCount val="6"/>
                <c:pt idx="0">
                  <c:v>Satisfaction au travail en général</c:v>
                </c:pt>
                <c:pt idx="1">
                  <c:v>Sentiment de sens, de valeur dans la vie personnelle et professionnelle</c:v>
                </c:pt>
                <c:pt idx="2">
                  <c:v>Satisfaction concernant l'équilibre entre vie professionnelle et vie personnelle</c:v>
                </c:pt>
                <c:pt idx="3">
                  <c:v>Satisfaction concernant le niveau de rémunération</c:v>
                </c:pt>
                <c:pt idx="4">
                  <c:v>Satisfaction concernant les perspectives de carrière (1)</c:v>
                </c:pt>
                <c:pt idx="5">
                  <c:v>Sentiment de valorisation du métier dans la société</c:v>
                </c:pt>
              </c:strCache>
            </c:strRef>
          </c:cat>
          <c:val>
            <c:numRef>
              <c:f>Fig12_4baro!$B$29:$G$29</c:f>
              <c:numCache>
                <c:formatCode>0.0</c:formatCode>
                <c:ptCount val="6"/>
                <c:pt idx="0">
                  <c:v>6.1</c:v>
                </c:pt>
                <c:pt idx="1">
                  <c:v>7.4</c:v>
                </c:pt>
                <c:pt idx="2">
                  <c:v>5.6</c:v>
                </c:pt>
                <c:pt idx="3">
                  <c:v>3.2</c:v>
                </c:pt>
                <c:pt idx="4">
                  <c:v>2.8</c:v>
                </c:pt>
                <c:pt idx="5">
                  <c:v>2.4940000000000002</c:v>
                </c:pt>
              </c:numCache>
            </c:numRef>
          </c:val>
          <c:extLst>
            <c:ext xmlns:c16="http://schemas.microsoft.com/office/drawing/2014/chart" uri="{C3380CC4-5D6E-409C-BE32-E72D297353CC}">
              <c16:uniqueId val="{00000001-E295-493B-B24C-3E7A13FF3758}"/>
            </c:ext>
          </c:extLst>
        </c:ser>
        <c:ser>
          <c:idx val="2"/>
          <c:order val="2"/>
          <c:tx>
            <c:strRef>
              <c:f>Fig12_4baro!$A$30</c:f>
              <c:strCache>
                <c:ptCount val="1"/>
                <c:pt idx="0">
                  <c:v>Français en emploi</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Fig12_4baro!$B$27:$G$27</c:f>
              <c:strCache>
                <c:ptCount val="6"/>
                <c:pt idx="0">
                  <c:v>Satisfaction au travail en général</c:v>
                </c:pt>
                <c:pt idx="1">
                  <c:v>Sentiment de sens, de valeur dans la vie personnelle et professionnelle</c:v>
                </c:pt>
                <c:pt idx="2">
                  <c:v>Satisfaction concernant l'équilibre entre vie professionnelle et vie personnelle</c:v>
                </c:pt>
                <c:pt idx="3">
                  <c:v>Satisfaction concernant le niveau de rémunération</c:v>
                </c:pt>
                <c:pt idx="4">
                  <c:v>Satisfaction concernant les perspectives de carrière (1)</c:v>
                </c:pt>
                <c:pt idx="5">
                  <c:v>Sentiment de valorisation du métier dans la société</c:v>
                </c:pt>
              </c:strCache>
            </c:strRef>
          </c:cat>
          <c:val>
            <c:numRef>
              <c:f>Fig12_4baro!$B$30:$G$30</c:f>
              <c:numCache>
                <c:formatCode>0.0</c:formatCode>
                <c:ptCount val="6"/>
                <c:pt idx="0">
                  <c:v>7.149</c:v>
                </c:pt>
                <c:pt idx="1">
                  <c:v>7.3680000000000003</c:v>
                </c:pt>
                <c:pt idx="2">
                  <c:v>5.9720000000000004</c:v>
                </c:pt>
              </c:numCache>
            </c:numRef>
          </c:val>
          <c:extLst>
            <c:ext xmlns:c16="http://schemas.microsoft.com/office/drawing/2014/chart" uri="{C3380CC4-5D6E-409C-BE32-E72D297353CC}">
              <c16:uniqueId val="{00000002-E295-493B-B24C-3E7A13FF3758}"/>
            </c:ext>
          </c:extLst>
        </c:ser>
        <c:dLbls>
          <c:showLegendKey val="0"/>
          <c:showVal val="0"/>
          <c:showCatName val="0"/>
          <c:showSerName val="0"/>
          <c:showPercent val="0"/>
          <c:showBubbleSize val="0"/>
        </c:dLbls>
        <c:gapWidth val="219"/>
        <c:overlap val="-27"/>
        <c:axId val="580011504"/>
        <c:axId val="580012160"/>
      </c:barChart>
      <c:catAx>
        <c:axId val="58001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12160"/>
        <c:crosses val="autoZero"/>
        <c:auto val="1"/>
        <c:lblAlgn val="ctr"/>
        <c:lblOffset val="100"/>
        <c:noMultiLvlLbl val="0"/>
      </c:catAx>
      <c:valAx>
        <c:axId val="58001216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11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_xlchart.v1.3</cx:f>
      </cx:strDim>
      <cx:numDim type="size">
        <cx:f>_xlchart.v1.4</cx:f>
      </cx:numDim>
    </cx:data>
  </cx:chartData>
  <cx:chart>
    <cx:title pos="t" align="ctr" overlay="0">
      <cx:tx>
        <cx:rich>
          <a:bodyPr spcFirstLastPara="1" vertOverflow="ellipsis" wrap="square" lIns="0" tIns="0" rIns="0" bIns="0" anchor="ctr" anchorCtr="1"/>
          <a:lstStyle/>
          <a:p>
            <a:pPr algn="ctr">
              <a:defRPr/>
            </a:pPr>
            <a:r>
              <a:rPr lang="fr-FR"/>
              <a:t>2020</a:t>
            </a:r>
          </a:p>
        </cx:rich>
      </cx:tx>
    </cx:title>
    <cx:plotArea>
      <cx:plotAreaRegion>
        <cx:series layoutId="treemap" uniqueId="{8791C632-BD24-4EE1-99A5-D62907AC884D}">
          <cx:dataLabels pos="inEnd">
            <cx:visibility seriesName="0" categoryName="1" value="0"/>
            <cx:dataLabel idx="8" pos="inEnd">
              <cx:txPr>
                <a:bodyPr spcFirstLastPara="1" vertOverflow="ellipsis" wrap="square" lIns="0" tIns="0" rIns="0" bIns="0" anchor="ctr" anchorCtr="1">
                  <a:spAutoFit/>
                </a:bodyPr>
                <a:lstStyle/>
                <a:p>
                  <a:pPr>
                    <a:defRPr lang="fr-FR" sz="1100" b="1" i="0" u="none" strike="noStrike" kern="1200" baseline="0">
                      <a:solidFill>
                        <a:sysClr val="windowText" lastClr="000000"/>
                      </a:solidFill>
                      <a:latin typeface="Calibri" panose="020F0502020204030204"/>
                    </a:defRPr>
                  </a:pPr>
                  <a:r>
                    <a:rPr lang="fr-FR" b="1">
                      <a:solidFill>
                        <a:sysClr val="windowText" lastClr="000000"/>
                      </a:solidFill>
                    </a:rPr>
                    <a:t>AESH (9,6%)</a:t>
                  </a:r>
                </a:p>
              </cx:txPr>
            </cx:dataLabel>
          </cx:dataLabels>
          <cx:dataId val="0"/>
          <cx:layoutPr>
            <cx:parentLabelLayout val="banner"/>
          </cx:layoutPr>
        </cx:series>
      </cx:plotAreaRegion>
    </cx:plotArea>
    <cx:legend pos="b" align="ctr" overlay="0"/>
  </cx:chart>
  <cx:clrMapOvr bg1="lt1" tx1="dk1" bg2="lt2" tx2="dk2" accent1="accent1" accent2="accent2" accent3="accent3" accent4="accent4" accent5="accent5" accent6="accent6" hlink="hlink" folHlink="folHlink"/>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data id="1">
      <cx:strDim type="cat">
        <cx:f>_xlchart.v1.0</cx:f>
      </cx:strDim>
      <cx:numDim type="size">
        <cx:f>_xlchart.v1.2</cx:f>
      </cx:numDim>
    </cx:data>
  </cx:chartData>
  <cx:chart>
    <cx:title pos="t" align="ctr" overlay="0">
      <cx:tx>
        <cx:rich>
          <a:bodyPr spcFirstLastPara="1" vertOverflow="ellipsis" wrap="square" lIns="0" tIns="0" rIns="0" bIns="0" anchor="ctr" anchorCtr="1"/>
          <a:lstStyle/>
          <a:p>
            <a:pPr algn="ctr">
              <a:defRPr/>
            </a:pPr>
            <a:r>
              <a:rPr lang="fr-FR"/>
              <a:t>2023</a:t>
            </a:r>
          </a:p>
        </cx:rich>
      </cx:tx>
    </cx:title>
    <cx:plotArea>
      <cx:plotAreaRegion>
        <cx:series layoutId="treemap" uniqueId="{BA835164-E776-4453-BFBF-6C5166FEDFED}" formatIdx="0">
          <cx:dataLabels pos="inEnd">
            <cx:visibility seriesName="0" categoryName="1" value="0"/>
            <cx:separator>, </cx:separator>
            <cx:dataLabel idx="8" pos="inEnd">
              <cx:txPr>
                <a:bodyPr spcFirstLastPara="1" vertOverflow="ellipsis" wrap="square" lIns="0" tIns="0" rIns="0" bIns="0" anchor="ctr" anchorCtr="1">
                  <a:spAutoFit/>
                </a:bodyPr>
                <a:lstStyle/>
                <a:p>
                  <a:pPr>
                    <a:defRPr sz="1100" b="1">
                      <a:solidFill>
                        <a:sysClr val="windowText" lastClr="000000"/>
                      </a:solidFill>
                    </a:defRPr>
                  </a:pPr>
                  <a:r>
                    <a:rPr lang="fr-FR" b="1">
                      <a:solidFill>
                        <a:sysClr val="windowText" lastClr="000000"/>
                      </a:solidFill>
                    </a:rPr>
                    <a:t>AESH (10,8%)</a:t>
                  </a:r>
                </a:p>
              </cx:txPr>
            </cx:dataLabel>
          </cx:dataLabels>
          <cx:dataId val="0"/>
          <cx:layoutPr>
            <cx:parentLabelLayout val="banner"/>
          </cx:layoutPr>
        </cx:series>
        <cx:series layoutId="treemap" hidden="1" uniqueId="{730CC2A8-74AB-4B4D-BA07-6AFC132669F7}" formatIdx="1">
          <cx:dataLabels pos="inEnd">
            <cx:visibility seriesName="0" categoryName="1" value="0"/>
          </cx:dataLabels>
          <cx:dataId val="1"/>
          <cx:layoutPr>
            <cx:parentLabelLayout val="banner"/>
          </cx:layoutPr>
        </cx:series>
      </cx:plotAreaRegion>
    </cx:plotArea>
    <cx:legend pos="b" align="ctr" overlay="0"/>
  </cx:chart>
  <cx:clrMapOvr bg1="lt1" tx1="dk1" bg2="lt2" tx2="dk2" accent1="accent1" accent2="accent2" accent3="accent3" accent4="accent4" accent5="accent5" accent6="accent6" hlink="hlink" folHlink="folHlink"/>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413">
  <cs:axisTitle>
    <cs:lnRef idx="0"/>
    <cs:fillRef idx="0"/>
    <cs:effectRef idx="0"/>
    <cs:fontRef idx="minor">
      <a:schemeClr val="tx1">
        <a:lumMod val="65000"/>
        <a:lumOff val="35000"/>
      </a:schemeClr>
    </cs:fontRef>
    <cs:spPr>
      <a:solidFill>
        <a:schemeClr val="bg1">
          <a:lumMod val="65000"/>
        </a:schemeClr>
      </a:solidFill>
      <a:ln>
        <a:solidFill>
          <a:schemeClr val="bg1"/>
        </a:solidFill>
      </a:ln>
    </cs:spPr>
    <cs:defRPr sz="9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2"/>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2"/>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bg1"/>
        </a:solidFill>
      </a:ln>
    </cs:spPr>
  </cs:dataPoint>
  <cs:dataPoint3D>
    <cs:lnRef idx="0"/>
    <cs:fillRef idx="0">
      <cs:styleClr val="auto"/>
    </cs:fillRef>
    <cs:effectRef idx="0"/>
    <cs:fontRef idx="minor">
      <a:schemeClr val="tx2"/>
    </cs:fontRef>
    <cs:spPr>
      <a:solidFill>
        <a:schemeClr val="phClr"/>
      </a:solidFill>
    </cs:spPr>
  </cs:dataPoint3D>
  <cs:dataPointLine>
    <cs:lnRef idx="0">
      <cs:styleClr val="auto"/>
    </cs:lnRef>
    <cs:fillRef idx="0"/>
    <cs:effectRef idx="0"/>
    <cs:fontRef idx="minor">
      <a:schemeClr val="tx2"/>
    </cs:fontRef>
    <cs:spPr>
      <a:ln w="28575" cap="rnd">
        <a:solidFill>
          <a:schemeClr val="phClr"/>
        </a:solidFill>
        <a:round/>
      </a:ln>
    </cs:spPr>
  </cs:dataPointLine>
  <cs:dataPointMarker>
    <cs:lnRef idx="0"/>
    <cs:fillRef idx="0">
      <cs:styleClr val="auto"/>
    </cs:fillRef>
    <cs:effectRef idx="0"/>
    <cs:fontRef idx="minor">
      <a:schemeClr val="tx2"/>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2"/>
    </cs:fontRef>
    <cs:spPr>
      <a:ln w="28575" cap="rnd">
        <a:solidFill>
          <a:schemeClr val="phClr"/>
        </a:solidFill>
        <a:round/>
      </a:ln>
    </cs:spPr>
  </cs:dataPointWireframe>
  <cs:dataTable>
    <cs:lnRef idx="0"/>
    <cs:fillRef idx="0"/>
    <cs:effectRef idx="0"/>
    <cs:fontRef idx="minor">
      <a:schemeClr val="tx2"/>
    </cs:fontRef>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2"/>
    </cs:fontRef>
  </cs:dropLine>
  <cs:errorBar>
    <cs:lnRef idx="0"/>
    <cs:fillRef idx="0"/>
    <cs:effectRef idx="0"/>
    <cs:fontRef idx="minor">
      <a:schemeClr val="tx2"/>
    </cs:fontRef>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lumOff val="10000"/>
          </a:schemeClr>
        </a:solidFill>
      </a:ln>
    </cs:spPr>
  </cs:gridlineMinor>
  <cs:hiLoLine>
    <cs:lnRef idx="0"/>
    <cs:fillRef idx="0"/>
    <cs:effectRef idx="0"/>
    <cs:fontRef idx="minor">
      <a:schemeClr val="tx2"/>
    </cs:fontRef>
  </cs:hiLoLine>
  <cs:leaderLine>
    <cs:lnRef idx="0"/>
    <cs:fillRef idx="0"/>
    <cs:effectRef idx="0"/>
    <cs:fontRef idx="minor">
      <a:schemeClr val="tx2"/>
    </cs:fontRef>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cs:seriesAxis>
  <cs:seriesLine>
    <cs:lnRef idx="0"/>
    <cs:fillRef idx="0"/>
    <cs:effectRef idx="0"/>
    <cs:fontRef idx="minor">
      <a:schemeClr val="tx2"/>
    </cs:fontRef>
    <cs:spPr>
      <a:ln w="9525" cap="flat">
        <a:solidFill>
          <a:srgbClr val="D9D9D9"/>
        </a:solidFill>
        <a:round/>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a:solidFill>
        <a:schemeClr val="lt1"/>
      </a:solidFill>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413">
  <cs:axisTitle>
    <cs:lnRef idx="0"/>
    <cs:fillRef idx="0"/>
    <cs:effectRef idx="0"/>
    <cs:fontRef idx="minor">
      <a:schemeClr val="tx1">
        <a:lumMod val="65000"/>
        <a:lumOff val="35000"/>
      </a:schemeClr>
    </cs:fontRef>
    <cs:spPr>
      <a:solidFill>
        <a:schemeClr val="bg1">
          <a:lumMod val="65000"/>
        </a:schemeClr>
      </a:solidFill>
      <a:ln>
        <a:solidFill>
          <a:schemeClr val="bg1"/>
        </a:solidFill>
      </a:ln>
    </cs:spPr>
    <cs:defRPr sz="9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2"/>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2"/>
    </cs:fontRef>
    <cs:spPr>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ln>
        <a:solidFill>
          <a:schemeClr val="bg1"/>
        </a:solidFill>
      </a:ln>
    </cs:spPr>
  </cs:dataPoint>
  <cs:dataPoint3D>
    <cs:lnRef idx="0"/>
    <cs:fillRef idx="0">
      <cs:styleClr val="auto"/>
    </cs:fillRef>
    <cs:effectRef idx="0"/>
    <cs:fontRef idx="minor">
      <a:schemeClr val="tx2"/>
    </cs:fontRef>
    <cs:spPr>
      <a:solidFill>
        <a:schemeClr val="phClr"/>
      </a:solidFill>
    </cs:spPr>
  </cs:dataPoint3D>
  <cs:dataPointLine>
    <cs:lnRef idx="0">
      <cs:styleClr val="auto"/>
    </cs:lnRef>
    <cs:fillRef idx="0"/>
    <cs:effectRef idx="0"/>
    <cs:fontRef idx="minor">
      <a:schemeClr val="tx2"/>
    </cs:fontRef>
    <cs:spPr>
      <a:ln w="28575" cap="rnd">
        <a:solidFill>
          <a:schemeClr val="phClr"/>
        </a:solidFill>
        <a:round/>
      </a:ln>
    </cs:spPr>
  </cs:dataPointLine>
  <cs:dataPointMarker>
    <cs:lnRef idx="0"/>
    <cs:fillRef idx="0">
      <cs:styleClr val="auto"/>
    </cs:fillRef>
    <cs:effectRef idx="0"/>
    <cs:fontRef idx="minor">
      <a:schemeClr val="tx2"/>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2"/>
    </cs:fontRef>
    <cs:spPr>
      <a:ln w="28575" cap="rnd">
        <a:solidFill>
          <a:schemeClr val="phClr"/>
        </a:solidFill>
        <a:round/>
      </a:ln>
    </cs:spPr>
  </cs:dataPointWireframe>
  <cs:dataTable>
    <cs:lnRef idx="0"/>
    <cs:fillRef idx="0"/>
    <cs:effectRef idx="0"/>
    <cs:fontRef idx="minor">
      <a:schemeClr val="tx2"/>
    </cs:fontRef>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2"/>
    </cs:fontRef>
  </cs:dropLine>
  <cs:errorBar>
    <cs:lnRef idx="0"/>
    <cs:fillRef idx="0"/>
    <cs:effectRef idx="0"/>
    <cs:fontRef idx="minor">
      <a:schemeClr val="tx2"/>
    </cs:fontRef>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lumOff val="10000"/>
          </a:schemeClr>
        </a:solidFill>
      </a:ln>
    </cs:spPr>
  </cs:gridlineMinor>
  <cs:hiLoLine>
    <cs:lnRef idx="0"/>
    <cs:fillRef idx="0"/>
    <cs:effectRef idx="0"/>
    <cs:fontRef idx="minor">
      <a:schemeClr val="tx2"/>
    </cs:fontRef>
  </cs:hiLoLine>
  <cs:leaderLine>
    <cs:lnRef idx="0"/>
    <cs:fillRef idx="0"/>
    <cs:effectRef idx="0"/>
    <cs:fontRef idx="minor">
      <a:schemeClr val="tx2"/>
    </cs:fontRef>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cs:seriesAxis>
  <cs:seriesLine>
    <cs:lnRef idx="0"/>
    <cs:fillRef idx="0"/>
    <cs:effectRef idx="0"/>
    <cs:fontRef idx="minor">
      <a:schemeClr val="tx2"/>
    </cs:fontRef>
    <cs:spPr>
      <a:ln w="9525" cap="flat">
        <a:solidFill>
          <a:srgbClr val="D9D9D9"/>
        </a:solidFill>
        <a:round/>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cs:trendlineLabel>
  <cs:upBar>
    <cs:lnRef idx="0"/>
    <cs:fillRef idx="0"/>
    <cs:effectRef idx="0"/>
    <cs:fontRef idx="minor">
      <a:schemeClr val="tx2"/>
    </cs:fontRef>
    <cs:spPr>
      <a:solidFill>
        <a:schemeClr val="lt1"/>
      </a:solidFill>
    </cs:spPr>
  </cs:upBar>
  <cs:valueAxis>
    <cs:lnRef idx="0"/>
    <cs:fillRef idx="0"/>
    <cs:effectRef idx="0"/>
    <cs:fontRef idx="minor">
      <a:schemeClr val="tx2"/>
    </cs:fontRef>
    <cs:defRPr sz="9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742950</xdr:colOff>
      <xdr:row>17</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28575</xdr:rowOff>
    </xdr:from>
    <xdr:to>
      <xdr:col>5</xdr:col>
      <xdr:colOff>361950</xdr:colOff>
      <xdr:row>18</xdr:row>
      <xdr:rowOff>85725</xdr:rowOff>
    </xdr:to>
    <mc:AlternateContent xmlns:mc="http://schemas.openxmlformats.org/markup-compatibility/2006">
      <mc:Choice xmlns:cx1="http://schemas.microsoft.com/office/drawing/2015/9/8/chartex" Requires="cx1">
        <xdr:graphicFrame macro="">
          <xdr:nvGraphicFramePr>
            <xdr:cNvPr id="2" name="Graphique 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5</xdr:col>
      <xdr:colOff>414337</xdr:colOff>
      <xdr:row>1</xdr:row>
      <xdr:rowOff>28575</xdr:rowOff>
    </xdr:from>
    <xdr:to>
      <xdr:col>10</xdr:col>
      <xdr:colOff>242887</xdr:colOff>
      <xdr:row>18</xdr:row>
      <xdr:rowOff>85725</xdr:rowOff>
    </xdr:to>
    <mc:AlternateContent xmlns:mc="http://schemas.openxmlformats.org/markup-compatibility/2006">
      <mc:Choice xmlns:cx1="http://schemas.microsoft.com/office/drawing/2015/9/8/chartex" Requires="cx1">
        <xdr:graphicFrame macro="">
          <xdr:nvGraphicFramePr>
            <xdr:cNvPr id="3" name="Graphique 2"/>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10</xdr:row>
      <xdr:rowOff>85725</xdr:rowOff>
    </xdr:from>
    <xdr:to>
      <xdr:col>2</xdr:col>
      <xdr:colOff>180975</xdr:colOff>
      <xdr:row>26</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19049</xdr:colOff>
      <xdr:row>1</xdr:row>
      <xdr:rowOff>152400</xdr:rowOff>
    </xdr:from>
    <xdr:to>
      <xdr:col>4</xdr:col>
      <xdr:colOff>714375</xdr:colOff>
      <xdr:row>20</xdr:row>
      <xdr:rowOff>85726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tabSelected="1" workbookViewId="0">
      <pane xSplit="3" ySplit="3" topLeftCell="D4" activePane="bottomRight" state="frozen"/>
      <selection pane="topRight" activeCell="D1" sqref="D1"/>
      <selection pane="bottomLeft" activeCell="A4" sqref="A4"/>
      <selection pane="bottomRight"/>
    </sheetView>
  </sheetViews>
  <sheetFormatPr baseColWidth="10" defaultRowHeight="12.75"/>
  <cols>
    <col min="1" max="2" width="11.42578125" style="1"/>
    <col min="3" max="3" width="14.85546875" style="1" customWidth="1"/>
    <col min="4" max="4" width="5.7109375" style="1" bestFit="1" customWidth="1"/>
    <col min="5" max="5" width="10.140625" style="1" customWidth="1"/>
    <col min="6" max="6" width="4.7109375" style="1" customWidth="1"/>
    <col min="7" max="7" width="5.7109375" style="1" bestFit="1" customWidth="1"/>
    <col min="8" max="8" width="11.42578125" style="1"/>
    <col min="9" max="9" width="4" style="1" bestFit="1" customWidth="1"/>
    <col min="10" max="10" width="5.7109375" style="1" bestFit="1" customWidth="1"/>
    <col min="11" max="11" width="11.42578125" style="1"/>
    <col min="12" max="12" width="4" style="1" bestFit="1" customWidth="1"/>
    <col min="13" max="13" width="5.7109375" style="1" bestFit="1" customWidth="1"/>
    <col min="14" max="14" width="10.28515625" style="1" bestFit="1" customWidth="1"/>
    <col min="15" max="15" width="4" style="1" bestFit="1" customWidth="1"/>
    <col min="16" max="16384" width="11.42578125" style="1"/>
  </cols>
  <sheetData>
    <row r="1" spans="1:18" ht="12.75" customHeight="1">
      <c r="A1" s="18" t="s">
        <v>315</v>
      </c>
      <c r="B1" s="17"/>
      <c r="C1" s="17"/>
      <c r="D1" s="17"/>
      <c r="E1" s="17"/>
      <c r="F1" s="17"/>
      <c r="G1" s="17"/>
      <c r="H1" s="17"/>
      <c r="I1" s="17"/>
      <c r="J1" s="17"/>
      <c r="K1" s="17"/>
    </row>
    <row r="2" spans="1:18">
      <c r="A2" s="17"/>
      <c r="B2" s="17"/>
      <c r="C2" s="17"/>
      <c r="D2" s="17"/>
      <c r="E2" s="17"/>
      <c r="F2" s="17"/>
      <c r="G2" s="17"/>
      <c r="H2" s="17"/>
      <c r="I2" s="17"/>
      <c r="J2" s="17"/>
      <c r="K2" s="17"/>
    </row>
    <row r="3" spans="1:18" ht="12.75" customHeight="1">
      <c r="A3" s="402"/>
      <c r="B3" s="403"/>
      <c r="C3" s="404"/>
      <c r="D3" s="402" t="s">
        <v>232</v>
      </c>
      <c r="E3" s="403"/>
      <c r="F3" s="404"/>
      <c r="G3" s="402" t="s">
        <v>233</v>
      </c>
      <c r="H3" s="403"/>
      <c r="I3" s="404"/>
      <c r="J3" s="402" t="s">
        <v>234</v>
      </c>
      <c r="K3" s="403"/>
      <c r="L3" s="404"/>
      <c r="M3" s="402" t="s">
        <v>235</v>
      </c>
      <c r="N3" s="403"/>
      <c r="O3" s="404"/>
    </row>
    <row r="4" spans="1:18" ht="24">
      <c r="A4" s="414"/>
      <c r="B4" s="415"/>
      <c r="C4" s="416"/>
      <c r="D4" s="38" t="s">
        <v>75</v>
      </c>
      <c r="E4" s="37" t="s">
        <v>74</v>
      </c>
      <c r="F4" s="37" t="s">
        <v>73</v>
      </c>
      <c r="G4" s="38" t="s">
        <v>75</v>
      </c>
      <c r="H4" s="37" t="s">
        <v>74</v>
      </c>
      <c r="I4" s="37" t="s">
        <v>73</v>
      </c>
      <c r="J4" s="38" t="s">
        <v>75</v>
      </c>
      <c r="K4" s="37" t="s">
        <v>74</v>
      </c>
      <c r="L4" s="37" t="s">
        <v>73</v>
      </c>
      <c r="M4" s="38" t="s">
        <v>75</v>
      </c>
      <c r="N4" s="37" t="s">
        <v>74</v>
      </c>
      <c r="O4" s="37" t="s">
        <v>73</v>
      </c>
    </row>
    <row r="5" spans="1:18">
      <c r="A5" s="406" t="s">
        <v>65</v>
      </c>
      <c r="B5" s="408" t="s">
        <v>64</v>
      </c>
      <c r="C5" s="14" t="s">
        <v>63</v>
      </c>
      <c r="D5" s="36">
        <v>9635</v>
      </c>
      <c r="E5" s="36">
        <v>355241</v>
      </c>
      <c r="F5" s="35">
        <v>2.71</v>
      </c>
      <c r="G5" s="36">
        <v>9944</v>
      </c>
      <c r="H5" s="36">
        <v>352529</v>
      </c>
      <c r="I5" s="35">
        <v>2.82</v>
      </c>
      <c r="J5" s="36">
        <v>11036</v>
      </c>
      <c r="K5" s="36">
        <v>349181</v>
      </c>
      <c r="L5" s="35">
        <v>3.16</v>
      </c>
      <c r="M5" s="36">
        <v>12465</v>
      </c>
      <c r="N5" s="36">
        <v>346905</v>
      </c>
      <c r="O5" s="35">
        <v>3.59</v>
      </c>
    </row>
    <row r="6" spans="1:18">
      <c r="A6" s="407"/>
      <c r="B6" s="409"/>
      <c r="C6" s="328" t="s">
        <v>45</v>
      </c>
      <c r="D6" s="24">
        <v>11685</v>
      </c>
      <c r="E6" s="24">
        <v>359693</v>
      </c>
      <c r="F6" s="23">
        <v>3.25</v>
      </c>
      <c r="G6" s="24">
        <v>12106</v>
      </c>
      <c r="H6" s="24">
        <v>356906</v>
      </c>
      <c r="I6" s="23">
        <v>3.39</v>
      </c>
      <c r="J6" s="24">
        <v>13267</v>
      </c>
      <c r="K6" s="24">
        <v>352402</v>
      </c>
      <c r="L6" s="23">
        <v>3.76</v>
      </c>
      <c r="M6" s="24">
        <v>14448</v>
      </c>
      <c r="N6" s="24">
        <v>349171</v>
      </c>
      <c r="O6" s="23">
        <v>4.1399999999999997</v>
      </c>
    </row>
    <row r="7" spans="1:18">
      <c r="A7" s="407"/>
      <c r="B7" s="409"/>
      <c r="C7" s="329" t="s">
        <v>61</v>
      </c>
      <c r="D7" s="179">
        <v>1007</v>
      </c>
      <c r="E7" s="179">
        <v>51929</v>
      </c>
      <c r="F7" s="180">
        <v>1.94</v>
      </c>
      <c r="G7" s="179">
        <v>1093</v>
      </c>
      <c r="H7" s="179">
        <v>52359</v>
      </c>
      <c r="I7" s="180">
        <v>2.09</v>
      </c>
      <c r="J7" s="179">
        <v>1247</v>
      </c>
      <c r="K7" s="179">
        <v>52768</v>
      </c>
      <c r="L7" s="180">
        <v>2.36</v>
      </c>
      <c r="M7" s="179">
        <v>1385</v>
      </c>
      <c r="N7" s="179">
        <v>53375</v>
      </c>
      <c r="O7" s="180">
        <v>2.59</v>
      </c>
    </row>
    <row r="8" spans="1:18">
      <c r="A8" s="407"/>
      <c r="B8" s="409"/>
      <c r="C8" s="329" t="s">
        <v>58</v>
      </c>
      <c r="D8" s="179">
        <v>7253</v>
      </c>
      <c r="E8" s="179">
        <v>220308</v>
      </c>
      <c r="F8" s="180">
        <v>3.29</v>
      </c>
      <c r="G8" s="179">
        <v>7598</v>
      </c>
      <c r="H8" s="179">
        <v>218882</v>
      </c>
      <c r="I8" s="180">
        <v>3.47</v>
      </c>
      <c r="J8" s="179">
        <v>8405</v>
      </c>
      <c r="K8" s="179">
        <v>215669</v>
      </c>
      <c r="L8" s="180">
        <v>3.9</v>
      </c>
      <c r="M8" s="179">
        <v>9194</v>
      </c>
      <c r="N8" s="179">
        <v>213153</v>
      </c>
      <c r="O8" s="180">
        <v>4.3099999999999996</v>
      </c>
    </row>
    <row r="9" spans="1:18">
      <c r="A9" s="407"/>
      <c r="B9" s="409"/>
      <c r="C9" s="329" t="s">
        <v>54</v>
      </c>
      <c r="D9" s="179">
        <v>802</v>
      </c>
      <c r="E9" s="179">
        <v>27582</v>
      </c>
      <c r="F9" s="180">
        <v>2.91</v>
      </c>
      <c r="G9" s="179">
        <v>761</v>
      </c>
      <c r="H9" s="179">
        <v>27324</v>
      </c>
      <c r="I9" s="180">
        <v>2.79</v>
      </c>
      <c r="J9" s="179">
        <v>780</v>
      </c>
      <c r="K9" s="179">
        <v>27109</v>
      </c>
      <c r="L9" s="180">
        <v>2.88</v>
      </c>
      <c r="M9" s="179">
        <v>843</v>
      </c>
      <c r="N9" s="179">
        <v>26989</v>
      </c>
      <c r="O9" s="180">
        <v>3.12</v>
      </c>
    </row>
    <row r="10" spans="1:18">
      <c r="A10" s="407"/>
      <c r="B10" s="409"/>
      <c r="C10" s="329" t="s">
        <v>51</v>
      </c>
      <c r="D10" s="179">
        <v>2560</v>
      </c>
      <c r="E10" s="179">
        <v>56721</v>
      </c>
      <c r="F10" s="180">
        <v>4.51</v>
      </c>
      <c r="G10" s="179">
        <v>2606</v>
      </c>
      <c r="H10" s="179">
        <v>55498</v>
      </c>
      <c r="I10" s="180">
        <v>4.7</v>
      </c>
      <c r="J10" s="179">
        <v>2797</v>
      </c>
      <c r="K10" s="179">
        <v>54218</v>
      </c>
      <c r="L10" s="180">
        <v>5.16</v>
      </c>
      <c r="M10" s="179">
        <v>2990</v>
      </c>
      <c r="N10" s="179">
        <v>53180</v>
      </c>
      <c r="O10" s="180">
        <v>5.62</v>
      </c>
    </row>
    <row r="11" spans="1:18" ht="33.75">
      <c r="A11" s="407"/>
      <c r="B11" s="410"/>
      <c r="C11" s="10" t="s">
        <v>41</v>
      </c>
      <c r="D11" s="30">
        <v>21320</v>
      </c>
      <c r="E11" s="30">
        <v>714934</v>
      </c>
      <c r="F11" s="29">
        <v>2.98</v>
      </c>
      <c r="G11" s="30">
        <v>22050</v>
      </c>
      <c r="H11" s="30">
        <v>709435</v>
      </c>
      <c r="I11" s="29">
        <v>3.11</v>
      </c>
      <c r="J11" s="30">
        <v>24303</v>
      </c>
      <c r="K11" s="30">
        <v>701583</v>
      </c>
      <c r="L11" s="29">
        <v>3.46</v>
      </c>
      <c r="M11" s="30">
        <v>26913</v>
      </c>
      <c r="N11" s="30">
        <v>696076</v>
      </c>
      <c r="O11" s="29">
        <v>3.87</v>
      </c>
    </row>
    <row r="12" spans="1:18">
      <c r="A12" s="407"/>
      <c r="B12" s="411" t="s">
        <v>47</v>
      </c>
      <c r="C12" s="13" t="s">
        <v>46</v>
      </c>
      <c r="D12" s="34">
        <v>364</v>
      </c>
      <c r="E12" s="34">
        <v>39971</v>
      </c>
      <c r="F12" s="33">
        <v>0.91</v>
      </c>
      <c r="G12" s="34">
        <v>405</v>
      </c>
      <c r="H12" s="34">
        <v>39558</v>
      </c>
      <c r="I12" s="33">
        <v>1.02</v>
      </c>
      <c r="J12" s="34">
        <v>461</v>
      </c>
      <c r="K12" s="34">
        <v>39028</v>
      </c>
      <c r="L12" s="33">
        <v>1.18</v>
      </c>
      <c r="M12" s="34">
        <v>540</v>
      </c>
      <c r="N12" s="34">
        <v>38707</v>
      </c>
      <c r="O12" s="33">
        <v>1.4</v>
      </c>
    </row>
    <row r="13" spans="1:18">
      <c r="A13" s="407"/>
      <c r="B13" s="409"/>
      <c r="C13" s="328" t="s">
        <v>45</v>
      </c>
      <c r="D13" s="24">
        <v>943</v>
      </c>
      <c r="E13" s="24">
        <v>76846</v>
      </c>
      <c r="F13" s="23">
        <v>1.23</v>
      </c>
      <c r="G13" s="24">
        <v>1009</v>
      </c>
      <c r="H13" s="24">
        <v>76408</v>
      </c>
      <c r="I13" s="23">
        <v>1.32</v>
      </c>
      <c r="J13" s="24">
        <v>1069</v>
      </c>
      <c r="K13" s="24">
        <v>75797</v>
      </c>
      <c r="L13" s="23">
        <v>1.41</v>
      </c>
      <c r="M13" s="24">
        <v>1267</v>
      </c>
      <c r="N13" s="24">
        <v>75525</v>
      </c>
      <c r="O13" s="23">
        <v>1.68</v>
      </c>
    </row>
    <row r="14" spans="1:18" ht="33.75">
      <c r="A14" s="407"/>
      <c r="B14" s="410"/>
      <c r="C14" s="10" t="s">
        <v>41</v>
      </c>
      <c r="D14" s="32">
        <v>1307</v>
      </c>
      <c r="E14" s="32">
        <v>116817</v>
      </c>
      <c r="F14" s="31">
        <v>1.1200000000000001</v>
      </c>
      <c r="G14" s="32">
        <v>1414</v>
      </c>
      <c r="H14" s="32">
        <v>115966</v>
      </c>
      <c r="I14" s="31">
        <v>1.22</v>
      </c>
      <c r="J14" s="32">
        <v>1530</v>
      </c>
      <c r="K14" s="32">
        <v>114825</v>
      </c>
      <c r="L14" s="31">
        <v>1.33</v>
      </c>
      <c r="M14" s="32">
        <v>1807</v>
      </c>
      <c r="N14" s="32">
        <v>114232</v>
      </c>
      <c r="O14" s="31">
        <v>1.58</v>
      </c>
    </row>
    <row r="15" spans="1:18" ht="12.75" customHeight="1">
      <c r="A15" s="407"/>
      <c r="B15" s="412" t="s">
        <v>40</v>
      </c>
      <c r="C15" s="413"/>
      <c r="D15" s="30">
        <v>22627</v>
      </c>
      <c r="E15" s="30">
        <v>831751</v>
      </c>
      <c r="F15" s="29">
        <v>2.72</v>
      </c>
      <c r="G15" s="30">
        <v>23464</v>
      </c>
      <c r="H15" s="30">
        <v>825401</v>
      </c>
      <c r="I15" s="29">
        <v>2.84</v>
      </c>
      <c r="J15" s="30">
        <v>25833</v>
      </c>
      <c r="K15" s="30">
        <v>816408</v>
      </c>
      <c r="L15" s="29">
        <v>3.16</v>
      </c>
      <c r="M15" s="30">
        <v>28720</v>
      </c>
      <c r="N15" s="30">
        <v>810308</v>
      </c>
      <c r="O15" s="29">
        <v>3.54</v>
      </c>
      <c r="P15" s="50"/>
      <c r="Q15" s="50"/>
      <c r="R15" s="50"/>
    </row>
    <row r="16" spans="1:18">
      <c r="A16" s="420" t="s">
        <v>127</v>
      </c>
      <c r="B16" s="422" t="s">
        <v>37</v>
      </c>
      <c r="C16" s="423"/>
      <c r="D16" s="22">
        <v>187</v>
      </c>
      <c r="E16" s="22">
        <v>18271</v>
      </c>
      <c r="F16" s="21">
        <v>1.02</v>
      </c>
      <c r="G16" s="22">
        <v>188</v>
      </c>
      <c r="H16" s="22">
        <v>18257</v>
      </c>
      <c r="I16" s="21">
        <v>1.03</v>
      </c>
      <c r="J16" s="22">
        <v>220</v>
      </c>
      <c r="K16" s="22">
        <v>18234</v>
      </c>
      <c r="L16" s="21">
        <v>1.21</v>
      </c>
      <c r="M16" s="22">
        <v>307</v>
      </c>
      <c r="N16" s="22">
        <v>18404</v>
      </c>
      <c r="O16" s="21">
        <v>1.67</v>
      </c>
      <c r="P16" s="50"/>
    </row>
    <row r="17" spans="1:18" ht="12.75" customHeight="1">
      <c r="A17" s="421"/>
      <c r="B17" s="424" t="s">
        <v>72</v>
      </c>
      <c r="C17" s="425"/>
      <c r="D17" s="28">
        <v>776</v>
      </c>
      <c r="E17" s="28">
        <v>19276</v>
      </c>
      <c r="F17" s="27">
        <v>4.03</v>
      </c>
      <c r="G17" s="28">
        <v>779</v>
      </c>
      <c r="H17" s="28">
        <v>18949</v>
      </c>
      <c r="I17" s="27">
        <v>4.1100000000000003</v>
      </c>
      <c r="J17" s="28">
        <v>871</v>
      </c>
      <c r="K17" s="28">
        <v>18838</v>
      </c>
      <c r="L17" s="27">
        <v>4.62</v>
      </c>
      <c r="M17" s="28">
        <v>953</v>
      </c>
      <c r="N17" s="28">
        <v>18666</v>
      </c>
      <c r="O17" s="27">
        <v>5.1100000000000003</v>
      </c>
      <c r="P17" s="50"/>
    </row>
    <row r="18" spans="1:18" ht="26.25" customHeight="1">
      <c r="A18" s="421"/>
      <c r="B18" s="426" t="s">
        <v>30</v>
      </c>
      <c r="C18" s="427"/>
      <c r="D18" s="179">
        <v>507</v>
      </c>
      <c r="E18" s="179">
        <v>12070</v>
      </c>
      <c r="F18" s="180">
        <v>4.2</v>
      </c>
      <c r="G18" s="179">
        <v>509</v>
      </c>
      <c r="H18" s="179">
        <v>11901</v>
      </c>
      <c r="I18" s="180">
        <v>4.28</v>
      </c>
      <c r="J18" s="179">
        <v>588</v>
      </c>
      <c r="K18" s="179">
        <v>12009</v>
      </c>
      <c r="L18" s="180">
        <v>4.9000000000000004</v>
      </c>
      <c r="M18" s="179">
        <v>635</v>
      </c>
      <c r="N18" s="179">
        <v>11960</v>
      </c>
      <c r="O18" s="180">
        <v>5.31</v>
      </c>
      <c r="P18" s="50"/>
    </row>
    <row r="19" spans="1:18" ht="23.25" customHeight="1">
      <c r="A19" s="421"/>
      <c r="B19" s="428" t="s">
        <v>237</v>
      </c>
      <c r="C19" s="429"/>
      <c r="D19" s="28">
        <v>4747</v>
      </c>
      <c r="E19" s="28">
        <v>57432</v>
      </c>
      <c r="F19" s="27">
        <v>8.27</v>
      </c>
      <c r="G19" s="28">
        <v>4789</v>
      </c>
      <c r="H19" s="28">
        <v>56597</v>
      </c>
      <c r="I19" s="27">
        <v>8.4600000000000009</v>
      </c>
      <c r="J19" s="28">
        <v>4814</v>
      </c>
      <c r="K19" s="28">
        <v>56296</v>
      </c>
      <c r="L19" s="27">
        <v>8.5500000000000007</v>
      </c>
      <c r="M19" s="28">
        <v>4726</v>
      </c>
      <c r="N19" s="28">
        <v>55273</v>
      </c>
      <c r="O19" s="27">
        <v>8.5500000000000007</v>
      </c>
      <c r="P19" s="50"/>
    </row>
    <row r="20" spans="1:18">
      <c r="A20" s="421"/>
      <c r="B20" s="426" t="s">
        <v>22</v>
      </c>
      <c r="C20" s="427"/>
      <c r="D20" s="179">
        <v>2340</v>
      </c>
      <c r="E20" s="179">
        <v>22173</v>
      </c>
      <c r="F20" s="180">
        <v>10.55</v>
      </c>
      <c r="G20" s="179">
        <v>2317</v>
      </c>
      <c r="H20" s="179">
        <v>21310</v>
      </c>
      <c r="I20" s="180">
        <v>10.87</v>
      </c>
      <c r="J20" s="179">
        <v>2297</v>
      </c>
      <c r="K20" s="179">
        <v>20352</v>
      </c>
      <c r="L20" s="180">
        <v>11.29</v>
      </c>
      <c r="M20" s="179">
        <v>2157</v>
      </c>
      <c r="N20" s="179">
        <v>19215</v>
      </c>
      <c r="O20" s="180">
        <v>11.23</v>
      </c>
      <c r="P20" s="50"/>
    </row>
    <row r="21" spans="1:18">
      <c r="A21" s="421"/>
      <c r="B21" s="426" t="s">
        <v>18</v>
      </c>
      <c r="C21" s="427"/>
      <c r="D21" s="179">
        <v>1343</v>
      </c>
      <c r="E21" s="179">
        <v>14807</v>
      </c>
      <c r="F21" s="180">
        <v>9.07</v>
      </c>
      <c r="G21" s="179">
        <v>1407</v>
      </c>
      <c r="H21" s="179">
        <v>15109</v>
      </c>
      <c r="I21" s="180">
        <v>9.31</v>
      </c>
      <c r="J21" s="179">
        <v>1442</v>
      </c>
      <c r="K21" s="179">
        <v>15417</v>
      </c>
      <c r="L21" s="180">
        <v>9.35</v>
      </c>
      <c r="M21" s="179">
        <v>1450</v>
      </c>
      <c r="N21" s="179">
        <v>15486</v>
      </c>
      <c r="O21" s="180">
        <v>9.36</v>
      </c>
      <c r="P21" s="50"/>
    </row>
    <row r="22" spans="1:18">
      <c r="A22" s="421"/>
      <c r="B22" s="426" t="s">
        <v>15</v>
      </c>
      <c r="C22" s="427"/>
      <c r="D22" s="179">
        <v>513</v>
      </c>
      <c r="E22" s="179">
        <v>7858</v>
      </c>
      <c r="F22" s="180">
        <v>6.53</v>
      </c>
      <c r="G22" s="179">
        <v>510</v>
      </c>
      <c r="H22" s="179">
        <v>7685</v>
      </c>
      <c r="I22" s="180">
        <v>6.64</v>
      </c>
      <c r="J22" s="179">
        <v>509</v>
      </c>
      <c r="K22" s="179">
        <v>7671</v>
      </c>
      <c r="L22" s="180">
        <v>6.64</v>
      </c>
      <c r="M22" s="179">
        <v>507</v>
      </c>
      <c r="N22" s="179">
        <v>7563</v>
      </c>
      <c r="O22" s="180">
        <v>6.7</v>
      </c>
      <c r="P22" s="50"/>
    </row>
    <row r="23" spans="1:18" ht="38.25" customHeight="1">
      <c r="A23" s="421"/>
      <c r="B23" s="430" t="s">
        <v>238</v>
      </c>
      <c r="C23" s="431"/>
      <c r="D23" s="26">
        <v>457</v>
      </c>
      <c r="E23" s="26">
        <v>9699</v>
      </c>
      <c r="F23" s="25">
        <v>4.71</v>
      </c>
      <c r="G23" s="26">
        <v>437</v>
      </c>
      <c r="H23" s="26">
        <v>9602</v>
      </c>
      <c r="I23" s="25">
        <v>4.55</v>
      </c>
      <c r="J23" s="26">
        <v>432</v>
      </c>
      <c r="K23" s="26">
        <v>9467</v>
      </c>
      <c r="L23" s="25">
        <v>4.5599999999999996</v>
      </c>
      <c r="M23" s="26">
        <v>443</v>
      </c>
      <c r="N23" s="26">
        <v>9301</v>
      </c>
      <c r="O23" s="25">
        <v>4.76</v>
      </c>
      <c r="P23" s="50"/>
    </row>
    <row r="24" spans="1:18" ht="12.75" customHeight="1">
      <c r="A24" s="421"/>
      <c r="B24" s="432" t="s">
        <v>236</v>
      </c>
      <c r="C24" s="433"/>
      <c r="D24" s="22">
        <v>6167</v>
      </c>
      <c r="E24" s="22">
        <v>104678</v>
      </c>
      <c r="F24" s="21">
        <v>5.89</v>
      </c>
      <c r="G24" s="22">
        <v>6193</v>
      </c>
      <c r="H24" s="22">
        <v>103405</v>
      </c>
      <c r="I24" s="21">
        <v>5.99</v>
      </c>
      <c r="J24" s="22">
        <v>6337</v>
      </c>
      <c r="K24" s="22">
        <v>102835</v>
      </c>
      <c r="L24" s="21">
        <v>6.16</v>
      </c>
      <c r="M24" s="22">
        <v>6429</v>
      </c>
      <c r="N24" s="22">
        <v>101644</v>
      </c>
      <c r="O24" s="21">
        <v>6.33</v>
      </c>
      <c r="P24" s="50"/>
      <c r="Q24" s="50"/>
      <c r="R24" s="50"/>
    </row>
    <row r="25" spans="1:18">
      <c r="A25" s="9" t="s">
        <v>7</v>
      </c>
      <c r="B25" s="8"/>
      <c r="C25" s="8"/>
      <c r="D25" s="20">
        <v>28794</v>
      </c>
      <c r="E25" s="20">
        <v>936429</v>
      </c>
      <c r="F25" s="19">
        <v>3.07</v>
      </c>
      <c r="G25" s="20">
        <v>29657</v>
      </c>
      <c r="H25" s="20">
        <v>928806</v>
      </c>
      <c r="I25" s="19">
        <v>3.19</v>
      </c>
      <c r="J25" s="20">
        <v>32170</v>
      </c>
      <c r="K25" s="20">
        <v>919243</v>
      </c>
      <c r="L25" s="19">
        <v>3.5</v>
      </c>
      <c r="M25" s="20">
        <v>35149</v>
      </c>
      <c r="N25" s="20">
        <v>911952</v>
      </c>
      <c r="O25" s="19">
        <v>3.85</v>
      </c>
      <c r="P25" s="50"/>
      <c r="R25" s="50"/>
    </row>
    <row r="26" spans="1:18" ht="12.75" customHeight="1">
      <c r="A26" s="405" t="s">
        <v>2</v>
      </c>
      <c r="B26" s="405"/>
      <c r="C26" s="405"/>
      <c r="D26" s="405"/>
      <c r="E26" s="405"/>
      <c r="F26" s="405"/>
      <c r="G26" s="405"/>
      <c r="H26" s="405"/>
      <c r="I26" s="405"/>
      <c r="J26" s="405"/>
      <c r="K26" s="405"/>
      <c r="L26" s="405"/>
      <c r="M26" s="405"/>
      <c r="N26" s="405"/>
      <c r="O26" s="405"/>
    </row>
    <row r="27" spans="1:18" ht="26.25" customHeight="1">
      <c r="A27" s="434" t="s">
        <v>311</v>
      </c>
      <c r="B27" s="434"/>
      <c r="C27" s="434"/>
      <c r="D27" s="434"/>
      <c r="E27" s="434"/>
      <c r="F27" s="434"/>
      <c r="G27" s="434"/>
      <c r="H27" s="434"/>
      <c r="I27" s="434"/>
      <c r="J27" s="434"/>
      <c r="K27" s="434"/>
      <c r="L27" s="434"/>
      <c r="M27" s="434"/>
      <c r="N27" s="434"/>
      <c r="O27" s="434"/>
    </row>
    <row r="28" spans="1:18">
      <c r="A28" s="417" t="s">
        <v>291</v>
      </c>
      <c r="B28" s="417"/>
      <c r="C28" s="417"/>
      <c r="D28" s="417"/>
      <c r="E28" s="417"/>
      <c r="F28" s="417"/>
      <c r="G28" s="417"/>
      <c r="H28" s="417"/>
      <c r="I28" s="417"/>
      <c r="J28" s="417"/>
      <c r="K28" s="417"/>
      <c r="L28" s="417"/>
      <c r="M28" s="417"/>
      <c r="N28" s="417"/>
      <c r="O28" s="417"/>
    </row>
    <row r="29" spans="1:18">
      <c r="A29" s="418" t="s">
        <v>305</v>
      </c>
      <c r="B29" s="418"/>
      <c r="C29" s="418"/>
      <c r="D29" s="418"/>
      <c r="E29" s="418"/>
      <c r="F29" s="418"/>
      <c r="G29" s="418"/>
      <c r="H29" s="418"/>
      <c r="I29" s="418"/>
      <c r="J29" s="418"/>
      <c r="K29" s="418"/>
      <c r="L29" s="418"/>
      <c r="M29" s="418"/>
      <c r="N29" s="418"/>
      <c r="O29" s="418"/>
    </row>
    <row r="30" spans="1:18">
      <c r="A30" s="419" t="s">
        <v>317</v>
      </c>
      <c r="B30" s="419"/>
      <c r="C30" s="419"/>
      <c r="D30" s="419"/>
      <c r="E30" s="419"/>
      <c r="F30" s="419"/>
      <c r="G30" s="419"/>
      <c r="H30" s="419"/>
      <c r="I30" s="419"/>
      <c r="J30" s="419"/>
      <c r="K30" s="419"/>
      <c r="L30" s="419"/>
      <c r="M30" s="419"/>
      <c r="N30" s="419"/>
      <c r="O30" s="419"/>
    </row>
    <row r="31" spans="1:18">
      <c r="A31" s="6"/>
      <c r="B31" s="6"/>
      <c r="C31" s="6"/>
      <c r="D31" s="6"/>
      <c r="E31" s="6"/>
      <c r="F31" s="6"/>
      <c r="G31" s="6"/>
      <c r="H31" s="6"/>
      <c r="I31" s="6"/>
      <c r="J31" s="6"/>
      <c r="K31" s="6"/>
    </row>
  </sheetData>
  <mergeCells count="24">
    <mergeCell ref="A28:O28"/>
    <mergeCell ref="A29:O29"/>
    <mergeCell ref="A30:O30"/>
    <mergeCell ref="A16:A24"/>
    <mergeCell ref="B16:C16"/>
    <mergeCell ref="B17:C17"/>
    <mergeCell ref="B18:C18"/>
    <mergeCell ref="B19:C19"/>
    <mergeCell ref="B20:C20"/>
    <mergeCell ref="B21:C21"/>
    <mergeCell ref="B22:C22"/>
    <mergeCell ref="B23:C23"/>
    <mergeCell ref="B24:C24"/>
    <mergeCell ref="A27:O27"/>
    <mergeCell ref="D3:F3"/>
    <mergeCell ref="G3:I3"/>
    <mergeCell ref="J3:L3"/>
    <mergeCell ref="M3:O3"/>
    <mergeCell ref="A26:O26"/>
    <mergeCell ref="A5:A15"/>
    <mergeCell ref="B5:B11"/>
    <mergeCell ref="B12:B14"/>
    <mergeCell ref="B15:C15"/>
    <mergeCell ref="A3:C4"/>
  </mergeCells>
  <pageMargins left="0.25" right="0.25" top="0.75" bottom="0.75" header="0.3" footer="0.3"/>
  <pageSetup paperSize="9" scale="9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heetViews>
  <sheetFormatPr baseColWidth="10" defaultColWidth="9.140625" defaultRowHeight="15"/>
  <cols>
    <col min="1" max="1" width="26.7109375" style="53" customWidth="1"/>
    <col min="2" max="2" width="9" style="53" customWidth="1"/>
    <col min="3" max="4" width="9" style="53" bestFit="1" customWidth="1"/>
    <col min="5" max="5" width="8.85546875" style="53" customWidth="1"/>
    <col min="6" max="6" width="10.140625" style="53" customWidth="1"/>
    <col min="7" max="8" width="12.42578125" style="53" customWidth="1"/>
    <col min="9" max="16384" width="9.140625" style="53"/>
  </cols>
  <sheetData>
    <row r="1" spans="1:13">
      <c r="A1" s="82" t="s">
        <v>313</v>
      </c>
    </row>
    <row r="3" spans="1:13" ht="30">
      <c r="B3" s="140" t="s">
        <v>178</v>
      </c>
      <c r="C3" s="140" t="s">
        <v>179</v>
      </c>
      <c r="D3" s="140" t="s">
        <v>180</v>
      </c>
      <c r="E3" s="140">
        <v>2023</v>
      </c>
      <c r="F3" s="140" t="s">
        <v>181</v>
      </c>
      <c r="G3" s="140" t="s">
        <v>182</v>
      </c>
    </row>
    <row r="4" spans="1:13">
      <c r="A4" s="241" t="s">
        <v>253</v>
      </c>
      <c r="B4" s="242">
        <v>115305</v>
      </c>
      <c r="C4" s="242">
        <v>119018</v>
      </c>
      <c r="D4" s="242">
        <v>121580</v>
      </c>
      <c r="E4" s="242">
        <v>128466</v>
      </c>
      <c r="F4" s="243">
        <v>11.414075712241447</v>
      </c>
      <c r="G4" s="243">
        <v>5.6637604869221914</v>
      </c>
      <c r="J4" s="141"/>
      <c r="L4" s="142"/>
      <c r="M4" s="142"/>
    </row>
    <row r="5" spans="1:13" s="272" customFormat="1" ht="16.5" customHeight="1">
      <c r="A5" s="282" t="s">
        <v>255</v>
      </c>
      <c r="B5" s="283">
        <v>18094</v>
      </c>
      <c r="C5" s="283">
        <v>19176</v>
      </c>
      <c r="D5" s="283">
        <v>24474</v>
      </c>
      <c r="E5" s="283">
        <v>78395</v>
      </c>
      <c r="F5" s="284">
        <v>333.26517077484249</v>
      </c>
      <c r="G5" s="284">
        <v>220.31952275884615</v>
      </c>
      <c r="J5" s="273"/>
    </row>
    <row r="6" spans="1:13" s="274" customFormat="1">
      <c r="A6" s="282" t="s">
        <v>186</v>
      </c>
      <c r="B6" s="285">
        <f t="shared" ref="B6:E6" si="0">B5/B4*100</f>
        <v>15.692294349768007</v>
      </c>
      <c r="C6" s="285">
        <f t="shared" si="0"/>
        <v>16.111848627938631</v>
      </c>
      <c r="D6" s="285">
        <f t="shared" si="0"/>
        <v>20.129955584800133</v>
      </c>
      <c r="E6" s="285">
        <f t="shared" si="0"/>
        <v>61.023928510267311</v>
      </c>
      <c r="F6" s="285"/>
      <c r="G6" s="285"/>
      <c r="J6" s="275"/>
    </row>
    <row r="7" spans="1:13">
      <c r="A7" s="244" t="s">
        <v>254</v>
      </c>
      <c r="B7" s="245">
        <v>71612.479999999981</v>
      </c>
      <c r="C7" s="245">
        <v>74638.883333333331</v>
      </c>
      <c r="D7" s="245">
        <v>76615.456666666694</v>
      </c>
      <c r="E7" s="245">
        <v>81164.064444444462</v>
      </c>
      <c r="F7" s="243">
        <v>13.337876923749162</v>
      </c>
      <c r="G7" s="243">
        <v>5.9369322793017352</v>
      </c>
      <c r="J7" s="141"/>
    </row>
    <row r="8" spans="1:13" s="248" customFormat="1">
      <c r="A8" s="246" t="s">
        <v>183</v>
      </c>
      <c r="B8" s="246">
        <v>62.1</v>
      </c>
      <c r="C8" s="246">
        <v>62.7</v>
      </c>
      <c r="D8" s="246">
        <v>63</v>
      </c>
      <c r="E8" s="246">
        <v>63.2</v>
      </c>
      <c r="F8" s="247">
        <v>1.7713365539452519</v>
      </c>
      <c r="G8" s="247">
        <v>0.31746031746032199</v>
      </c>
      <c r="J8" s="249"/>
    </row>
    <row r="9" spans="1:13" s="248" customFormat="1">
      <c r="A9" s="250" t="s">
        <v>184</v>
      </c>
      <c r="B9" s="251">
        <v>61.2</v>
      </c>
      <c r="C9" s="251">
        <v>61.8</v>
      </c>
      <c r="D9" s="251">
        <v>62</v>
      </c>
      <c r="E9" s="251">
        <v>61.2</v>
      </c>
      <c r="F9" s="251">
        <v>0</v>
      </c>
      <c r="G9" s="251">
        <v>-1.2903225806451568</v>
      </c>
      <c r="J9" s="249"/>
    </row>
    <row r="10" spans="1:13" s="248" customFormat="1">
      <c r="A10" s="250" t="s">
        <v>185</v>
      </c>
      <c r="B10" s="251">
        <v>67.099999999999994</v>
      </c>
      <c r="C10" s="251">
        <v>67.5</v>
      </c>
      <c r="D10" s="251">
        <v>67</v>
      </c>
      <c r="E10" s="251">
        <v>64.400000000000006</v>
      </c>
      <c r="F10" s="251">
        <v>-4.0238450074515475</v>
      </c>
      <c r="G10" s="251">
        <v>-3.8805970149253648</v>
      </c>
      <c r="J10" s="249"/>
    </row>
    <row r="11" spans="1:13">
      <c r="G11" s="137" t="s">
        <v>2</v>
      </c>
    </row>
    <row r="12" spans="1:13" ht="27" customHeight="1">
      <c r="A12" s="498" t="s">
        <v>252</v>
      </c>
      <c r="B12" s="498"/>
      <c r="C12" s="498"/>
      <c r="D12" s="498"/>
      <c r="E12" s="498"/>
      <c r="F12" s="498"/>
      <c r="G12" s="498"/>
      <c r="J12" s="142"/>
    </row>
    <row r="13" spans="1:13">
      <c r="A13" s="138" t="s">
        <v>322</v>
      </c>
      <c r="B13" s="139"/>
      <c r="C13" s="139"/>
      <c r="D13" s="139"/>
      <c r="E13" s="139"/>
      <c r="F13" s="139"/>
      <c r="G13" s="139"/>
    </row>
  </sheetData>
  <mergeCells count="1">
    <mergeCell ref="A12:G1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heetViews>
  <sheetFormatPr baseColWidth="10" defaultColWidth="9.140625" defaultRowHeight="15"/>
  <cols>
    <col min="1" max="1" width="25.28515625" style="143" customWidth="1"/>
    <col min="2" max="2" width="14.140625" style="53" customWidth="1"/>
    <col min="3" max="5" width="8.85546875" style="53" bestFit="1" customWidth="1"/>
    <col min="6" max="16384" width="9.140625" style="53"/>
  </cols>
  <sheetData>
    <row r="1" spans="1:7">
      <c r="A1" s="82" t="s">
        <v>314</v>
      </c>
    </row>
    <row r="2" spans="1:7">
      <c r="C2" s="267" t="s">
        <v>178</v>
      </c>
      <c r="D2" s="267" t="s">
        <v>179</v>
      </c>
      <c r="E2" s="267" t="s">
        <v>180</v>
      </c>
      <c r="F2" s="268" t="s">
        <v>187</v>
      </c>
    </row>
    <row r="3" spans="1:7">
      <c r="A3" s="499" t="s">
        <v>188</v>
      </c>
      <c r="B3" s="252" t="s">
        <v>189</v>
      </c>
      <c r="C3" s="253">
        <v>206</v>
      </c>
      <c r="D3" s="253">
        <v>217</v>
      </c>
      <c r="E3" s="253">
        <v>221</v>
      </c>
      <c r="F3" s="254">
        <v>200</v>
      </c>
      <c r="G3" s="144"/>
    </row>
    <row r="4" spans="1:7">
      <c r="A4" s="500"/>
      <c r="B4" s="255" t="s">
        <v>190</v>
      </c>
      <c r="C4" s="256">
        <v>431</v>
      </c>
      <c r="D4" s="256">
        <v>416</v>
      </c>
      <c r="E4" s="256">
        <v>393</v>
      </c>
      <c r="F4" s="257">
        <v>388</v>
      </c>
      <c r="G4" s="144"/>
    </row>
    <row r="5" spans="1:7">
      <c r="A5" s="500"/>
      <c r="B5" s="258" t="s">
        <v>120</v>
      </c>
      <c r="C5" s="259">
        <v>637</v>
      </c>
      <c r="D5" s="259">
        <v>633</v>
      </c>
      <c r="E5" s="259">
        <v>614</v>
      </c>
      <c r="F5" s="260">
        <v>588</v>
      </c>
      <c r="G5" s="144"/>
    </row>
    <row r="6" spans="1:7">
      <c r="A6" s="500" t="s">
        <v>191</v>
      </c>
      <c r="B6" s="255" t="s">
        <v>189</v>
      </c>
      <c r="C6" s="256">
        <v>1751</v>
      </c>
      <c r="D6" s="256">
        <v>1136</v>
      </c>
      <c r="E6" s="256">
        <v>667</v>
      </c>
      <c r="F6" s="257">
        <v>494</v>
      </c>
      <c r="G6" s="144"/>
    </row>
    <row r="7" spans="1:7">
      <c r="A7" s="500"/>
      <c r="B7" s="255" t="s">
        <v>190</v>
      </c>
      <c r="C7" s="256">
        <v>1810</v>
      </c>
      <c r="D7" s="256">
        <v>1292</v>
      </c>
      <c r="E7" s="256">
        <v>810</v>
      </c>
      <c r="F7" s="257">
        <v>639</v>
      </c>
      <c r="G7" s="144"/>
    </row>
    <row r="8" spans="1:7">
      <c r="A8" s="500"/>
      <c r="B8" s="258" t="s">
        <v>120</v>
      </c>
      <c r="C8" s="259">
        <v>3561</v>
      </c>
      <c r="D8" s="259">
        <v>2428</v>
      </c>
      <c r="E8" s="259">
        <v>1477</v>
      </c>
      <c r="F8" s="260">
        <v>1133</v>
      </c>
      <c r="G8" s="144"/>
    </row>
    <row r="9" spans="1:7">
      <c r="A9" s="500" t="s">
        <v>192</v>
      </c>
      <c r="B9" s="255" t="s">
        <v>189</v>
      </c>
      <c r="C9" s="256">
        <v>18550</v>
      </c>
      <c r="D9" s="256">
        <v>12737</v>
      </c>
      <c r="E9" s="256">
        <v>4694</v>
      </c>
      <c r="F9" s="257">
        <v>4248</v>
      </c>
      <c r="G9" s="144"/>
    </row>
    <row r="10" spans="1:7">
      <c r="A10" s="500"/>
      <c r="B10" s="255" t="s">
        <v>190</v>
      </c>
      <c r="C10" s="256">
        <v>8178</v>
      </c>
      <c r="D10" s="256">
        <v>5530</v>
      </c>
      <c r="E10" s="256">
        <v>2112</v>
      </c>
      <c r="F10" s="257">
        <v>1500</v>
      </c>
      <c r="G10" s="144"/>
    </row>
    <row r="11" spans="1:7">
      <c r="A11" s="500"/>
      <c r="B11" s="258" t="s">
        <v>120</v>
      </c>
      <c r="C11" s="259">
        <v>26728</v>
      </c>
      <c r="D11" s="259">
        <v>18267</v>
      </c>
      <c r="E11" s="259">
        <v>6806</v>
      </c>
      <c r="F11" s="260">
        <v>5748</v>
      </c>
      <c r="G11" s="144"/>
    </row>
    <row r="12" spans="1:7">
      <c r="A12" s="500" t="s">
        <v>193</v>
      </c>
      <c r="B12" s="255" t="s">
        <v>189</v>
      </c>
      <c r="C12" s="256">
        <v>19010</v>
      </c>
      <c r="D12" s="256">
        <v>12989</v>
      </c>
      <c r="E12" s="256">
        <v>5213</v>
      </c>
      <c r="F12" s="257">
        <v>1321</v>
      </c>
      <c r="G12" s="144"/>
    </row>
    <row r="13" spans="1:7">
      <c r="A13" s="500"/>
      <c r="B13" s="255" t="s">
        <v>190</v>
      </c>
      <c r="C13" s="256">
        <v>7655</v>
      </c>
      <c r="D13" s="256">
        <v>5207</v>
      </c>
      <c r="E13" s="256">
        <v>2556</v>
      </c>
      <c r="F13" s="257">
        <v>1071</v>
      </c>
      <c r="G13" s="144"/>
    </row>
    <row r="14" spans="1:7">
      <c r="A14" s="500"/>
      <c r="B14" s="258" t="s">
        <v>120</v>
      </c>
      <c r="C14" s="259">
        <v>26665</v>
      </c>
      <c r="D14" s="259">
        <v>18196</v>
      </c>
      <c r="E14" s="259">
        <v>7769</v>
      </c>
      <c r="F14" s="260">
        <v>2392</v>
      </c>
      <c r="G14" s="144"/>
    </row>
    <row r="15" spans="1:7">
      <c r="A15" s="500" t="s">
        <v>194</v>
      </c>
      <c r="B15" s="255" t="s">
        <v>189</v>
      </c>
      <c r="C15" s="256">
        <v>7519</v>
      </c>
      <c r="D15" s="256">
        <v>9751</v>
      </c>
      <c r="E15" s="256">
        <v>10345</v>
      </c>
      <c r="F15" s="257">
        <v>8162</v>
      </c>
      <c r="G15" s="144"/>
    </row>
    <row r="16" spans="1:7">
      <c r="A16" s="500"/>
      <c r="B16" s="255" t="s">
        <v>190</v>
      </c>
      <c r="C16" s="256">
        <v>5630</v>
      </c>
      <c r="D16" s="256">
        <v>6836</v>
      </c>
      <c r="E16" s="256">
        <v>6870</v>
      </c>
      <c r="F16" s="257">
        <v>5412</v>
      </c>
      <c r="G16" s="144"/>
    </row>
    <row r="17" spans="1:7">
      <c r="A17" s="500"/>
      <c r="B17" s="255" t="s">
        <v>195</v>
      </c>
      <c r="C17" s="256">
        <v>44564</v>
      </c>
      <c r="D17" s="256">
        <v>62906</v>
      </c>
      <c r="E17" s="256">
        <v>87697</v>
      </c>
      <c r="F17" s="257">
        <v>105027</v>
      </c>
      <c r="G17" s="144"/>
    </row>
    <row r="18" spans="1:7">
      <c r="A18" s="500"/>
      <c r="B18" s="258" t="s">
        <v>120</v>
      </c>
      <c r="C18" s="259">
        <v>57713</v>
      </c>
      <c r="D18" s="259">
        <v>79493</v>
      </c>
      <c r="E18" s="259">
        <v>104912</v>
      </c>
      <c r="F18" s="260">
        <v>118601</v>
      </c>
      <c r="G18" s="144"/>
    </row>
    <row r="19" spans="1:7">
      <c r="A19" s="501" t="s">
        <v>120</v>
      </c>
      <c r="B19" s="269" t="s">
        <v>189</v>
      </c>
      <c r="C19" s="270">
        <v>47036</v>
      </c>
      <c r="D19" s="270">
        <v>36830</v>
      </c>
      <c r="E19" s="270">
        <v>21140</v>
      </c>
      <c r="F19" s="271">
        <v>14426</v>
      </c>
      <c r="G19" s="144"/>
    </row>
    <row r="20" spans="1:7">
      <c r="A20" s="502"/>
      <c r="B20" s="261" t="s">
        <v>190</v>
      </c>
      <c r="C20" s="262">
        <v>23705</v>
      </c>
      <c r="D20" s="262">
        <v>19282</v>
      </c>
      <c r="E20" s="262">
        <v>12743</v>
      </c>
      <c r="F20" s="263">
        <v>9013</v>
      </c>
      <c r="G20" s="144"/>
    </row>
    <row r="21" spans="1:7">
      <c r="A21" s="502"/>
      <c r="B21" s="261" t="s">
        <v>195</v>
      </c>
      <c r="C21" s="262">
        <v>44564</v>
      </c>
      <c r="D21" s="262">
        <v>62906</v>
      </c>
      <c r="E21" s="262">
        <v>87697</v>
      </c>
      <c r="F21" s="263">
        <v>105027</v>
      </c>
      <c r="G21" s="144"/>
    </row>
    <row r="22" spans="1:7">
      <c r="A22" s="503"/>
      <c r="B22" s="264" t="s">
        <v>120</v>
      </c>
      <c r="C22" s="265">
        <v>115305</v>
      </c>
      <c r="D22" s="265">
        <v>119018</v>
      </c>
      <c r="E22" s="265">
        <v>121580</v>
      </c>
      <c r="F22" s="266">
        <v>128466</v>
      </c>
      <c r="G22" s="144"/>
    </row>
    <row r="23" spans="1:7">
      <c r="F23" s="137" t="s">
        <v>2</v>
      </c>
    </row>
    <row r="24" spans="1:7">
      <c r="A24" s="85"/>
      <c r="B24" s="85"/>
      <c r="C24" s="85"/>
      <c r="D24" s="85"/>
      <c r="E24" s="85"/>
      <c r="F24" s="85"/>
    </row>
    <row r="25" spans="1:7" ht="29.25" customHeight="1">
      <c r="A25" s="498" t="s">
        <v>231</v>
      </c>
      <c r="B25" s="498"/>
      <c r="C25" s="498"/>
      <c r="D25" s="498"/>
      <c r="E25" s="498"/>
      <c r="F25" s="498"/>
    </row>
    <row r="26" spans="1:7">
      <c r="A26" s="138" t="s">
        <v>323</v>
      </c>
      <c r="B26" s="139"/>
      <c r="C26" s="139"/>
      <c r="D26" s="139"/>
      <c r="E26" s="139"/>
      <c r="F26" s="139"/>
    </row>
  </sheetData>
  <mergeCells count="7">
    <mergeCell ref="A25:F25"/>
    <mergeCell ref="A3:A5"/>
    <mergeCell ref="A6:A8"/>
    <mergeCell ref="A9:A11"/>
    <mergeCell ref="A12:A14"/>
    <mergeCell ref="A15:A18"/>
    <mergeCell ref="A19:A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zoomScaleNormal="100" workbookViewId="0"/>
  </sheetViews>
  <sheetFormatPr baseColWidth="10" defaultRowHeight="15"/>
  <cols>
    <col min="1" max="1" width="27" customWidth="1"/>
    <col min="2" max="2" width="7.42578125" bestFit="1" customWidth="1"/>
    <col min="3" max="3" width="7.42578125" customWidth="1"/>
    <col min="4" max="4" width="6.7109375" bestFit="1" customWidth="1"/>
    <col min="5" max="5" width="9.28515625" bestFit="1" customWidth="1"/>
    <col min="6" max="6" width="9" bestFit="1" customWidth="1"/>
    <col min="7" max="7" width="8.85546875" bestFit="1" customWidth="1"/>
  </cols>
  <sheetData>
    <row r="1" spans="1:10">
      <c r="A1" s="82" t="s">
        <v>274</v>
      </c>
      <c r="B1" s="83"/>
      <c r="C1" s="83"/>
      <c r="D1" s="83"/>
      <c r="E1" s="83"/>
      <c r="F1" s="84"/>
      <c r="G1" s="83"/>
    </row>
    <row r="2" spans="1:10">
      <c r="A2" s="85"/>
      <c r="B2" s="85"/>
      <c r="C2" s="85"/>
      <c r="D2" s="85"/>
      <c r="E2" s="85"/>
      <c r="F2" s="85"/>
      <c r="G2" s="85"/>
    </row>
    <row r="3" spans="1:10">
      <c r="A3" s="504" t="s">
        <v>136</v>
      </c>
      <c r="B3" s="506" t="s">
        <v>130</v>
      </c>
      <c r="C3" s="507"/>
      <c r="D3" s="507"/>
      <c r="E3" s="507"/>
      <c r="F3" s="507"/>
      <c r="G3" s="508"/>
    </row>
    <row r="4" spans="1:10" ht="34.5">
      <c r="A4" s="505"/>
      <c r="B4" s="86" t="s">
        <v>88</v>
      </c>
      <c r="C4" s="87" t="s">
        <v>112</v>
      </c>
      <c r="D4" s="88" t="s">
        <v>113</v>
      </c>
      <c r="E4" s="88" t="s">
        <v>137</v>
      </c>
      <c r="F4" s="89" t="s">
        <v>138</v>
      </c>
      <c r="G4" s="88" t="s">
        <v>68</v>
      </c>
      <c r="J4" s="90"/>
    </row>
    <row r="5" spans="1:10">
      <c r="A5" s="91" t="s">
        <v>139</v>
      </c>
      <c r="B5" s="92">
        <v>1936</v>
      </c>
      <c r="C5" s="93">
        <v>1.5070135288714523</v>
      </c>
      <c r="D5" s="93">
        <v>95.7</v>
      </c>
      <c r="E5" s="93">
        <v>16</v>
      </c>
      <c r="F5" s="93">
        <v>37.4</v>
      </c>
      <c r="G5" s="94">
        <v>45.2</v>
      </c>
    </row>
    <row r="6" spans="1:10">
      <c r="A6" s="95" t="s">
        <v>140</v>
      </c>
      <c r="B6" s="96">
        <v>7006</v>
      </c>
      <c r="C6" s="97">
        <v>5.4535830492114652</v>
      </c>
      <c r="D6" s="97">
        <v>95.4</v>
      </c>
      <c r="E6" s="97">
        <v>13.8</v>
      </c>
      <c r="F6" s="97">
        <v>38.9</v>
      </c>
      <c r="G6" s="98">
        <v>45.9</v>
      </c>
    </row>
    <row r="7" spans="1:10">
      <c r="A7" s="95" t="s">
        <v>141</v>
      </c>
      <c r="B7" s="96">
        <v>7332</v>
      </c>
      <c r="C7" s="97">
        <v>5.7073466909532478</v>
      </c>
      <c r="D7" s="97">
        <v>93.7</v>
      </c>
      <c r="E7" s="97">
        <v>17.2</v>
      </c>
      <c r="F7" s="97">
        <v>36.700000000000003</v>
      </c>
      <c r="G7" s="98">
        <v>45</v>
      </c>
    </row>
    <row r="8" spans="1:10">
      <c r="A8" s="99" t="s">
        <v>142</v>
      </c>
      <c r="B8" s="100">
        <v>16274</v>
      </c>
      <c r="C8" s="101">
        <v>12.667943269036167</v>
      </c>
      <c r="D8" s="101">
        <v>94.7</v>
      </c>
      <c r="E8" s="101">
        <v>15.6</v>
      </c>
      <c r="F8" s="101">
        <v>37.700000000000003</v>
      </c>
      <c r="G8" s="102">
        <v>45.4</v>
      </c>
    </row>
    <row r="9" spans="1:10">
      <c r="A9" s="103" t="s">
        <v>143</v>
      </c>
      <c r="B9" s="104">
        <v>1647</v>
      </c>
      <c r="C9" s="105">
        <v>1.2820512820512819</v>
      </c>
      <c r="D9" s="105">
        <v>94</v>
      </c>
      <c r="E9" s="105">
        <v>12.7</v>
      </c>
      <c r="F9" s="105">
        <v>39.200000000000003</v>
      </c>
      <c r="G9" s="106">
        <v>46.1</v>
      </c>
    </row>
    <row r="10" spans="1:10">
      <c r="A10" s="107" t="s">
        <v>144</v>
      </c>
      <c r="B10" s="96">
        <v>3015</v>
      </c>
      <c r="C10" s="97">
        <v>2.3469244780720189</v>
      </c>
      <c r="D10" s="97">
        <v>93.7</v>
      </c>
      <c r="E10" s="97">
        <v>13.4</v>
      </c>
      <c r="F10" s="97">
        <v>40.700000000000003</v>
      </c>
      <c r="G10" s="98">
        <v>46.3</v>
      </c>
    </row>
    <row r="11" spans="1:10">
      <c r="A11" s="108" t="s">
        <v>145</v>
      </c>
      <c r="B11" s="100">
        <v>4662</v>
      </c>
      <c r="C11" s="101">
        <v>3.6289757601233013</v>
      </c>
      <c r="D11" s="101">
        <v>93.8</v>
      </c>
      <c r="E11" s="101">
        <v>13.1</v>
      </c>
      <c r="F11" s="101">
        <v>40.200000000000003</v>
      </c>
      <c r="G11" s="102">
        <v>46.2</v>
      </c>
    </row>
    <row r="12" spans="1:10">
      <c r="A12" s="109" t="s">
        <v>146</v>
      </c>
      <c r="B12" s="110">
        <v>6438</v>
      </c>
      <c r="C12" s="111">
        <v>5.0114427163607491</v>
      </c>
      <c r="D12" s="111">
        <v>92</v>
      </c>
      <c r="E12" s="112">
        <v>10.4</v>
      </c>
      <c r="F12" s="111">
        <v>45</v>
      </c>
      <c r="G12" s="113">
        <v>47.3</v>
      </c>
    </row>
    <row r="13" spans="1:10" ht="23.25">
      <c r="A13" s="109" t="s">
        <v>147</v>
      </c>
      <c r="B13" s="110">
        <v>3677</v>
      </c>
      <c r="C13" s="111">
        <v>2.8622359223452118</v>
      </c>
      <c r="D13" s="111">
        <v>93.9</v>
      </c>
      <c r="E13" s="112">
        <v>19.8</v>
      </c>
      <c r="F13" s="111">
        <v>34.4</v>
      </c>
      <c r="G13" s="113">
        <v>44.2</v>
      </c>
    </row>
    <row r="14" spans="1:10">
      <c r="A14" s="109" t="s">
        <v>148</v>
      </c>
      <c r="B14" s="110">
        <v>443</v>
      </c>
      <c r="C14" s="111">
        <v>0.34483832298039951</v>
      </c>
      <c r="D14" s="111">
        <v>95.3</v>
      </c>
      <c r="E14" s="112">
        <v>15.6</v>
      </c>
      <c r="F14" s="111">
        <v>42.9</v>
      </c>
      <c r="G14" s="113">
        <v>46</v>
      </c>
    </row>
    <row r="15" spans="1:10">
      <c r="A15" s="103" t="s">
        <v>149</v>
      </c>
      <c r="B15" s="104">
        <v>4109</v>
      </c>
      <c r="C15" s="105">
        <v>3.1985116684570234</v>
      </c>
      <c r="D15" s="105">
        <v>94.2</v>
      </c>
      <c r="E15" s="105">
        <v>13.5</v>
      </c>
      <c r="F15" s="105">
        <v>42.2</v>
      </c>
      <c r="G15" s="106">
        <v>46.4</v>
      </c>
    </row>
    <row r="16" spans="1:10">
      <c r="A16" s="107" t="s">
        <v>150</v>
      </c>
      <c r="B16" s="96">
        <v>2505</v>
      </c>
      <c r="C16" s="97">
        <v>1.9499322778011303</v>
      </c>
      <c r="D16" s="97">
        <v>94.3</v>
      </c>
      <c r="E16" s="97">
        <v>17.600000000000001</v>
      </c>
      <c r="F16" s="97">
        <v>34.200000000000003</v>
      </c>
      <c r="G16" s="98">
        <v>44.7</v>
      </c>
    </row>
    <row r="17" spans="1:9">
      <c r="A17" s="107" t="s">
        <v>151</v>
      </c>
      <c r="B17" s="96">
        <v>2918</v>
      </c>
      <c r="C17" s="97">
        <v>2.2714181184126541</v>
      </c>
      <c r="D17" s="97">
        <v>91.6</v>
      </c>
      <c r="E17" s="97">
        <v>21.5</v>
      </c>
      <c r="F17" s="97">
        <v>31.3</v>
      </c>
      <c r="G17" s="98">
        <v>43.4</v>
      </c>
    </row>
    <row r="18" spans="1:9">
      <c r="A18" s="114" t="s">
        <v>152</v>
      </c>
      <c r="B18" s="100">
        <v>9532</v>
      </c>
      <c r="C18" s="101">
        <v>7.4198620646708084</v>
      </c>
      <c r="D18" s="101">
        <v>93.4</v>
      </c>
      <c r="E18" s="101">
        <v>17</v>
      </c>
      <c r="F18" s="101">
        <v>36.799999999999997</v>
      </c>
      <c r="G18" s="102">
        <v>45</v>
      </c>
    </row>
    <row r="19" spans="1:9">
      <c r="A19" s="107" t="s">
        <v>153</v>
      </c>
      <c r="B19" s="92">
        <v>3825</v>
      </c>
      <c r="C19" s="93">
        <v>2.9774415020316658</v>
      </c>
      <c r="D19" s="93">
        <v>93.7</v>
      </c>
      <c r="E19" s="93">
        <v>23.6</v>
      </c>
      <c r="F19" s="93">
        <v>29.3</v>
      </c>
      <c r="G19" s="94">
        <v>42.7</v>
      </c>
    </row>
    <row r="20" spans="1:9">
      <c r="A20" s="107" t="s">
        <v>154</v>
      </c>
      <c r="B20" s="96">
        <v>10313</v>
      </c>
      <c r="C20" s="97">
        <v>8.0278050223405408</v>
      </c>
      <c r="D20" s="97">
        <v>94.5</v>
      </c>
      <c r="E20" s="97">
        <v>18</v>
      </c>
      <c r="F20" s="97">
        <v>31</v>
      </c>
      <c r="G20" s="98">
        <v>43.8</v>
      </c>
    </row>
    <row r="21" spans="1:9">
      <c r="A21" s="108" t="s">
        <v>155</v>
      </c>
      <c r="B21" s="100">
        <v>14138</v>
      </c>
      <c r="C21" s="101">
        <v>11.005246524372208</v>
      </c>
      <c r="D21" s="101">
        <v>94.3</v>
      </c>
      <c r="E21" s="101">
        <v>19.5</v>
      </c>
      <c r="F21" s="101">
        <v>30.6</v>
      </c>
      <c r="G21" s="102">
        <v>43.5</v>
      </c>
    </row>
    <row r="22" spans="1:9">
      <c r="A22" s="103" t="s">
        <v>156</v>
      </c>
      <c r="B22" s="92">
        <v>7567</v>
      </c>
      <c r="C22" s="93">
        <v>5.8902744695094418</v>
      </c>
      <c r="D22" s="93">
        <v>94.4</v>
      </c>
      <c r="E22" s="93">
        <v>16.5</v>
      </c>
      <c r="F22" s="93">
        <v>36.5</v>
      </c>
      <c r="G22" s="94">
        <v>45.1</v>
      </c>
    </row>
    <row r="23" spans="1:9">
      <c r="A23" s="107" t="s">
        <v>251</v>
      </c>
      <c r="B23" s="96">
        <v>3147</v>
      </c>
      <c r="C23" s="97">
        <v>2.4496754004950727</v>
      </c>
      <c r="D23" s="97">
        <v>79.8</v>
      </c>
      <c r="E23" s="97">
        <v>24.7</v>
      </c>
      <c r="F23" s="97">
        <v>39</v>
      </c>
      <c r="G23" s="98">
        <v>44.5</v>
      </c>
      <c r="I23" s="115"/>
    </row>
    <row r="24" spans="1:9">
      <c r="A24" s="107" t="s">
        <v>157</v>
      </c>
      <c r="B24" s="96">
        <v>9256</v>
      </c>
      <c r="C24" s="97">
        <v>7.20501922687715</v>
      </c>
      <c r="D24" s="97">
        <v>94.3</v>
      </c>
      <c r="E24" s="97">
        <v>13.8</v>
      </c>
      <c r="F24" s="97">
        <v>41.1</v>
      </c>
      <c r="G24" s="98">
        <v>46.3</v>
      </c>
      <c r="I24" s="115"/>
    </row>
    <row r="25" spans="1:9">
      <c r="A25" s="114" t="s">
        <v>158</v>
      </c>
      <c r="B25" s="100">
        <v>19970</v>
      </c>
      <c r="C25" s="101">
        <v>15.544969096881664</v>
      </c>
      <c r="D25" s="101">
        <v>92.1</v>
      </c>
      <c r="E25" s="101">
        <v>16.5</v>
      </c>
      <c r="F25" s="101">
        <v>39</v>
      </c>
      <c r="G25" s="102">
        <v>45.6</v>
      </c>
    </row>
    <row r="26" spans="1:9">
      <c r="A26" s="114" t="s">
        <v>159</v>
      </c>
      <c r="B26" s="100">
        <v>5758</v>
      </c>
      <c r="C26" s="101">
        <v>4.4821197826662305</v>
      </c>
      <c r="D26" s="101">
        <v>93.7</v>
      </c>
      <c r="E26" s="101">
        <v>18.7</v>
      </c>
      <c r="F26" s="101">
        <v>35.200000000000003</v>
      </c>
      <c r="G26" s="102">
        <v>44.5</v>
      </c>
    </row>
    <row r="27" spans="1:9">
      <c r="A27" s="103" t="s">
        <v>160</v>
      </c>
      <c r="B27" s="92">
        <v>6487</v>
      </c>
      <c r="C27" s="93">
        <v>5.0495851042299131</v>
      </c>
      <c r="D27" s="93">
        <v>94.4</v>
      </c>
      <c r="E27" s="93">
        <v>14.4</v>
      </c>
      <c r="F27" s="93">
        <v>40.1</v>
      </c>
      <c r="G27" s="94">
        <v>45.9</v>
      </c>
    </row>
    <row r="28" spans="1:9">
      <c r="A28" s="107" t="s">
        <v>161</v>
      </c>
      <c r="B28" s="96">
        <v>1459</v>
      </c>
      <c r="C28" s="97">
        <v>1.135709059206327</v>
      </c>
      <c r="D28" s="97">
        <v>92.3</v>
      </c>
      <c r="E28" s="97">
        <v>18.2</v>
      </c>
      <c r="F28" s="97">
        <v>35.299999999999997</v>
      </c>
      <c r="G28" s="98">
        <v>44.4</v>
      </c>
    </row>
    <row r="29" spans="1:9">
      <c r="A29" s="107" t="s">
        <v>162</v>
      </c>
      <c r="B29" s="96">
        <v>2925</v>
      </c>
      <c r="C29" s="97">
        <v>2.2768670309653913</v>
      </c>
      <c r="D29" s="97">
        <v>93.2</v>
      </c>
      <c r="E29" s="97">
        <v>12</v>
      </c>
      <c r="F29" s="97">
        <v>41.8</v>
      </c>
      <c r="G29" s="98">
        <v>46.6</v>
      </c>
    </row>
    <row r="30" spans="1:9">
      <c r="A30" s="114" t="s">
        <v>163</v>
      </c>
      <c r="B30" s="100">
        <v>10871</v>
      </c>
      <c r="C30" s="101">
        <v>8.4621611944016308</v>
      </c>
      <c r="D30" s="101">
        <v>93.8</v>
      </c>
      <c r="E30" s="101">
        <v>14.3</v>
      </c>
      <c r="F30" s="101">
        <v>39.9</v>
      </c>
      <c r="G30" s="102">
        <v>45.9</v>
      </c>
    </row>
    <row r="31" spans="1:9">
      <c r="A31" s="103" t="s">
        <v>164</v>
      </c>
      <c r="B31" s="92">
        <v>6372</v>
      </c>
      <c r="C31" s="93">
        <v>4.9600672551492222</v>
      </c>
      <c r="D31" s="93">
        <v>93.8</v>
      </c>
      <c r="E31" s="93">
        <v>14.3</v>
      </c>
      <c r="F31" s="93">
        <v>40.9</v>
      </c>
      <c r="G31" s="94">
        <v>46.3</v>
      </c>
    </row>
    <row r="32" spans="1:9">
      <c r="A32" s="107" t="s">
        <v>165</v>
      </c>
      <c r="B32" s="96">
        <v>7962</v>
      </c>
      <c r="C32" s="97">
        <v>6.1977488206996405</v>
      </c>
      <c r="D32" s="97">
        <v>93.1</v>
      </c>
      <c r="E32" s="97">
        <v>15.4</v>
      </c>
      <c r="F32" s="97">
        <v>38.5</v>
      </c>
      <c r="G32" s="98">
        <v>45.6</v>
      </c>
    </row>
    <row r="33" spans="1:7">
      <c r="A33" s="114" t="s">
        <v>166</v>
      </c>
      <c r="B33" s="100">
        <v>14334</v>
      </c>
      <c r="C33" s="101">
        <v>11.157816075848864</v>
      </c>
      <c r="D33" s="101">
        <v>93.4</v>
      </c>
      <c r="E33" s="101">
        <v>14.9</v>
      </c>
      <c r="F33" s="101">
        <v>39.6</v>
      </c>
      <c r="G33" s="102">
        <v>45.9</v>
      </c>
    </row>
    <row r="34" spans="1:7">
      <c r="A34" s="108" t="s">
        <v>167</v>
      </c>
      <c r="B34" s="116">
        <v>6178</v>
      </c>
      <c r="C34" s="117">
        <v>4.8090545358304917</v>
      </c>
      <c r="D34" s="117">
        <v>93.4</v>
      </c>
      <c r="E34" s="118">
        <v>15.7</v>
      </c>
      <c r="F34" s="117">
        <v>38.6</v>
      </c>
      <c r="G34" s="119">
        <v>45.4</v>
      </c>
    </row>
    <row r="35" spans="1:7">
      <c r="A35" s="103" t="s">
        <v>168</v>
      </c>
      <c r="B35" s="92">
        <v>6807</v>
      </c>
      <c r="C35" s="93">
        <v>5.2986782494979217</v>
      </c>
      <c r="D35" s="93">
        <v>93.5</v>
      </c>
      <c r="E35" s="93">
        <v>13.4</v>
      </c>
      <c r="F35" s="93">
        <v>40.5</v>
      </c>
      <c r="G35" s="94">
        <v>46.2</v>
      </c>
    </row>
    <row r="36" spans="1:7">
      <c r="A36" s="107" t="s">
        <v>169</v>
      </c>
      <c r="B36" s="96">
        <v>3581</v>
      </c>
      <c r="C36" s="97">
        <v>2.7875079787648094</v>
      </c>
      <c r="D36" s="97">
        <v>95.3</v>
      </c>
      <c r="E36" s="97">
        <v>10.5</v>
      </c>
      <c r="F36" s="97">
        <v>44.3</v>
      </c>
      <c r="G36" s="98">
        <v>47.5</v>
      </c>
    </row>
    <row r="37" spans="1:7">
      <c r="A37" s="114" t="s">
        <v>170</v>
      </c>
      <c r="B37" s="100">
        <v>10388</v>
      </c>
      <c r="C37" s="101">
        <v>8.086186228262731</v>
      </c>
      <c r="D37" s="101">
        <v>94.1</v>
      </c>
      <c r="E37" s="101">
        <v>12.4</v>
      </c>
      <c r="F37" s="101">
        <v>41.8</v>
      </c>
      <c r="G37" s="102">
        <v>46.6</v>
      </c>
    </row>
    <row r="38" spans="1:7">
      <c r="A38" s="120" t="s">
        <v>171</v>
      </c>
      <c r="B38" s="121">
        <v>122663</v>
      </c>
      <c r="C38" s="122">
        <v>95.482851493780458</v>
      </c>
      <c r="D38" s="122">
        <v>93.5</v>
      </c>
      <c r="E38" s="123">
        <v>15.7</v>
      </c>
      <c r="F38" s="122">
        <v>38.1</v>
      </c>
      <c r="G38" s="124">
        <v>45.4</v>
      </c>
    </row>
    <row r="39" spans="1:7">
      <c r="A39" s="125" t="s">
        <v>172</v>
      </c>
      <c r="B39" s="126">
        <v>1141</v>
      </c>
      <c r="C39" s="127">
        <v>0.88817274609624342</v>
      </c>
      <c r="D39" s="127">
        <v>93.3</v>
      </c>
      <c r="E39" s="128">
        <v>18.600000000000001</v>
      </c>
      <c r="F39" s="127">
        <v>35.1</v>
      </c>
      <c r="G39" s="129">
        <v>44.7</v>
      </c>
    </row>
    <row r="40" spans="1:7">
      <c r="A40" s="125" t="s">
        <v>173</v>
      </c>
      <c r="B40" s="126">
        <v>854</v>
      </c>
      <c r="C40" s="127">
        <v>0.66476733143399813</v>
      </c>
      <c r="D40" s="127">
        <v>85.7</v>
      </c>
      <c r="E40" s="128">
        <v>51.4</v>
      </c>
      <c r="F40" s="127">
        <v>15.7</v>
      </c>
      <c r="G40" s="129">
        <v>36</v>
      </c>
    </row>
    <row r="41" spans="1:7">
      <c r="A41" s="125" t="s">
        <v>174</v>
      </c>
      <c r="B41" s="126">
        <v>675</v>
      </c>
      <c r="C41" s="127">
        <v>0.52543085329970585</v>
      </c>
      <c r="D41" s="127">
        <v>93.9</v>
      </c>
      <c r="E41" s="128">
        <v>12.1</v>
      </c>
      <c r="F41" s="127">
        <v>43.9</v>
      </c>
      <c r="G41" s="129">
        <v>46.8</v>
      </c>
    </row>
    <row r="42" spans="1:7">
      <c r="A42" s="125" t="s">
        <v>175</v>
      </c>
      <c r="B42" s="126">
        <v>308</v>
      </c>
      <c r="C42" s="127">
        <v>0.23975215232045835</v>
      </c>
      <c r="D42" s="127">
        <v>92.5</v>
      </c>
      <c r="E42" s="128">
        <v>47.4</v>
      </c>
      <c r="F42" s="127">
        <v>5.8</v>
      </c>
      <c r="G42" s="129">
        <v>35.5</v>
      </c>
    </row>
    <row r="43" spans="1:7">
      <c r="A43" s="125" t="s">
        <v>176</v>
      </c>
      <c r="B43" s="126">
        <v>2825</v>
      </c>
      <c r="C43" s="127">
        <v>2.1990254230691391</v>
      </c>
      <c r="D43" s="127">
        <v>89.8</v>
      </c>
      <c r="E43" s="128">
        <v>27.3</v>
      </c>
      <c r="F43" s="127">
        <v>21.6</v>
      </c>
      <c r="G43" s="129">
        <v>41.3</v>
      </c>
    </row>
    <row r="44" spans="1:7">
      <c r="A44" s="130" t="s">
        <v>177</v>
      </c>
      <c r="B44" s="110">
        <v>5803</v>
      </c>
      <c r="C44" s="110">
        <v>4.5171485062195451</v>
      </c>
      <c r="D44" s="110">
        <v>90.5</v>
      </c>
      <c r="E44" s="131">
        <v>28.4</v>
      </c>
      <c r="F44" s="110">
        <v>25.1</v>
      </c>
      <c r="G44" s="132">
        <v>41.5</v>
      </c>
    </row>
    <row r="45" spans="1:7">
      <c r="A45" s="133" t="s">
        <v>265</v>
      </c>
      <c r="B45" s="134">
        <v>128466</v>
      </c>
      <c r="C45" s="134">
        <v>100</v>
      </c>
      <c r="D45" s="134">
        <v>93.4</v>
      </c>
      <c r="E45" s="135">
        <v>16.3</v>
      </c>
      <c r="F45" s="134">
        <v>37.5</v>
      </c>
      <c r="G45" s="136">
        <v>45.3</v>
      </c>
    </row>
    <row r="46" spans="1:7" ht="15.75" customHeight="1">
      <c r="A46" s="85"/>
      <c r="B46" s="85"/>
      <c r="C46" s="85"/>
      <c r="D46" s="85"/>
      <c r="E46" s="85"/>
      <c r="F46" s="85"/>
      <c r="G46" s="137" t="s">
        <v>2</v>
      </c>
    </row>
    <row r="47" spans="1:7" ht="35.25" customHeight="1">
      <c r="A47" s="509" t="s">
        <v>250</v>
      </c>
      <c r="B47" s="509"/>
      <c r="C47" s="509"/>
      <c r="D47" s="509"/>
      <c r="E47" s="509"/>
      <c r="F47" s="509"/>
      <c r="G47" s="509"/>
    </row>
    <row r="48" spans="1:7" ht="30" customHeight="1">
      <c r="A48" s="510" t="s">
        <v>273</v>
      </c>
      <c r="B48" s="510"/>
      <c r="C48" s="510"/>
      <c r="D48" s="510"/>
      <c r="E48" s="510"/>
      <c r="F48" s="510"/>
      <c r="G48" s="510"/>
    </row>
    <row r="49" spans="1:7">
      <c r="A49" s="138" t="s">
        <v>323</v>
      </c>
      <c r="B49" s="139"/>
      <c r="C49" s="139"/>
      <c r="D49" s="139"/>
      <c r="E49" s="139"/>
      <c r="F49" s="139"/>
      <c r="G49" s="139"/>
    </row>
  </sheetData>
  <mergeCells count="4">
    <mergeCell ref="A3:A4"/>
    <mergeCell ref="B3:G3"/>
    <mergeCell ref="A47:G47"/>
    <mergeCell ref="A48:G4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sheetViews>
  <sheetFormatPr baseColWidth="10" defaultColWidth="9.140625" defaultRowHeight="15"/>
  <cols>
    <col min="1" max="1" width="44.7109375" style="53" customWidth="1"/>
    <col min="2" max="2" width="10.42578125" style="53" bestFit="1" customWidth="1"/>
    <col min="3" max="3" width="12.140625" style="53" customWidth="1"/>
    <col min="4" max="6" width="9.140625" style="53"/>
    <col min="7" max="7" width="7.140625" style="53" bestFit="1" customWidth="1"/>
    <col min="8" max="16384" width="9.140625" style="53"/>
  </cols>
  <sheetData>
    <row r="1" spans="1:8">
      <c r="A1" s="82" t="s">
        <v>276</v>
      </c>
    </row>
    <row r="2" spans="1:8">
      <c r="A2" s="82"/>
    </row>
    <row r="3" spans="1:8" ht="15" customHeight="1">
      <c r="B3" s="511" t="s">
        <v>277</v>
      </c>
      <c r="C3" s="511"/>
      <c r="D3" s="511"/>
      <c r="E3" s="511"/>
      <c r="F3" s="511"/>
      <c r="G3" s="511"/>
      <c r="H3" s="511"/>
    </row>
    <row r="4" spans="1:8" ht="75">
      <c r="A4" s="289" t="s">
        <v>258</v>
      </c>
      <c r="B4" s="286" t="s">
        <v>275</v>
      </c>
      <c r="C4" s="145" t="s">
        <v>257</v>
      </c>
      <c r="D4" s="145" t="s">
        <v>70</v>
      </c>
      <c r="E4" s="145" t="s">
        <v>69</v>
      </c>
      <c r="F4" s="145" t="s">
        <v>256</v>
      </c>
      <c r="G4" s="145" t="s">
        <v>68</v>
      </c>
      <c r="H4" s="145" t="s">
        <v>196</v>
      </c>
    </row>
    <row r="5" spans="1:8">
      <c r="A5" s="54" t="s">
        <v>130</v>
      </c>
      <c r="B5" s="55">
        <v>82595</v>
      </c>
      <c r="C5" s="55">
        <v>71.631759247213907</v>
      </c>
      <c r="D5" s="55">
        <v>93.1</v>
      </c>
      <c r="E5" s="55">
        <v>15.2</v>
      </c>
      <c r="F5" s="55">
        <v>34.6</v>
      </c>
      <c r="G5" s="146">
        <v>44.9</v>
      </c>
      <c r="H5" s="146">
        <v>62.6</v>
      </c>
    </row>
    <row r="6" spans="1:8">
      <c r="A6" s="250" t="s">
        <v>255</v>
      </c>
      <c r="B6" s="147">
        <v>76651</v>
      </c>
      <c r="C6" s="147">
        <v>66.476735614240496</v>
      </c>
      <c r="D6" s="147">
        <v>93.3</v>
      </c>
      <c r="E6" s="147">
        <v>14.7</v>
      </c>
      <c r="F6" s="147">
        <v>34.5</v>
      </c>
      <c r="G6" s="148">
        <v>44.9</v>
      </c>
      <c r="H6" s="148">
        <v>62.9</v>
      </c>
    </row>
    <row r="7" spans="1:8">
      <c r="A7" s="54" t="s">
        <v>336</v>
      </c>
      <c r="B7" s="55">
        <v>644</v>
      </c>
      <c r="C7" s="55">
        <v>0.5585187112440918</v>
      </c>
      <c r="D7" s="55">
        <v>90.5</v>
      </c>
      <c r="E7" s="55">
        <v>45.2</v>
      </c>
      <c r="F7" s="55">
        <v>4.5</v>
      </c>
      <c r="G7" s="146">
        <v>35.6</v>
      </c>
      <c r="H7" s="146">
        <v>62.6</v>
      </c>
    </row>
    <row r="8" spans="1:8">
      <c r="A8" s="54" t="s">
        <v>197</v>
      </c>
      <c r="B8" s="55">
        <v>590</v>
      </c>
      <c r="C8" s="55">
        <v>0.51168639694722695</v>
      </c>
      <c r="D8" s="55">
        <v>87.6</v>
      </c>
      <c r="E8" s="55">
        <v>35.799999999999997</v>
      </c>
      <c r="F8" s="55">
        <v>15.3</v>
      </c>
      <c r="G8" s="146">
        <v>38.799999999999997</v>
      </c>
      <c r="H8" s="146">
        <v>63.9</v>
      </c>
    </row>
    <row r="9" spans="1:8">
      <c r="A9" s="54" t="s">
        <v>107</v>
      </c>
      <c r="B9" s="55">
        <v>196</v>
      </c>
      <c r="C9" s="55">
        <v>0.16998395559602791</v>
      </c>
      <c r="D9" s="55">
        <v>90.3</v>
      </c>
      <c r="E9" s="55">
        <v>31.6</v>
      </c>
      <c r="F9" s="55">
        <v>13.8</v>
      </c>
      <c r="G9" s="146">
        <v>39.5</v>
      </c>
      <c r="H9" s="146">
        <v>68</v>
      </c>
    </row>
    <row r="10" spans="1:8">
      <c r="A10" s="54" t="s">
        <v>131</v>
      </c>
      <c r="B10" s="55">
        <v>349</v>
      </c>
      <c r="C10" s="55">
        <v>0.30267551277047827</v>
      </c>
      <c r="D10" s="55">
        <v>88.8</v>
      </c>
      <c r="E10" s="55">
        <v>45.6</v>
      </c>
      <c r="F10" s="55">
        <v>10</v>
      </c>
      <c r="G10" s="146">
        <v>35.9</v>
      </c>
      <c r="H10" s="146">
        <v>62</v>
      </c>
    </row>
    <row r="11" spans="1:8" s="276" customFormat="1">
      <c r="A11" s="287" t="s">
        <v>266</v>
      </c>
      <c r="B11" s="56">
        <v>30931</v>
      </c>
      <c r="C11" s="56">
        <v>26.8253761762283</v>
      </c>
      <c r="D11" s="56">
        <v>90.8</v>
      </c>
      <c r="E11" s="56">
        <v>27.3</v>
      </c>
      <c r="F11" s="56">
        <v>38.299999999999997</v>
      </c>
      <c r="G11" s="288">
        <v>44.3</v>
      </c>
      <c r="H11" s="288">
        <v>60.7</v>
      </c>
    </row>
    <row r="12" spans="1:8">
      <c r="A12" s="149" t="s">
        <v>92</v>
      </c>
      <c r="B12" s="60">
        <v>115305</v>
      </c>
      <c r="C12" s="60">
        <v>100</v>
      </c>
      <c r="D12" s="60">
        <v>92.4</v>
      </c>
      <c r="E12" s="60">
        <v>18.8</v>
      </c>
      <c r="F12" s="60">
        <v>35.299999999999997</v>
      </c>
      <c r="G12" s="150">
        <v>44.6</v>
      </c>
      <c r="H12" s="150">
        <v>62.1</v>
      </c>
    </row>
    <row r="13" spans="1:8">
      <c r="A13" s="85"/>
      <c r="B13" s="85"/>
      <c r="C13" s="85"/>
      <c r="D13" s="85"/>
      <c r="E13" s="85"/>
      <c r="F13" s="85"/>
      <c r="G13" s="85"/>
      <c r="H13" s="137" t="s">
        <v>2</v>
      </c>
    </row>
    <row r="14" spans="1:8" ht="52.5" customHeight="1">
      <c r="A14" s="512" t="s">
        <v>333</v>
      </c>
      <c r="B14" s="512"/>
      <c r="C14" s="512"/>
      <c r="D14" s="512"/>
      <c r="E14" s="512"/>
      <c r="F14" s="512"/>
      <c r="G14" s="512"/>
      <c r="H14" s="512"/>
    </row>
    <row r="15" spans="1:8" ht="15" customHeight="1">
      <c r="A15" s="277" t="s">
        <v>252</v>
      </c>
      <c r="B15" s="277"/>
      <c r="C15" s="277"/>
      <c r="D15" s="277"/>
      <c r="E15" s="277"/>
      <c r="F15" s="277"/>
      <c r="G15" s="277"/>
      <c r="H15" s="277"/>
    </row>
    <row r="16" spans="1:8">
      <c r="A16" s="138" t="s">
        <v>323</v>
      </c>
      <c r="B16" s="139"/>
      <c r="C16" s="139"/>
      <c r="D16" s="139"/>
      <c r="E16" s="139"/>
      <c r="F16" s="139"/>
      <c r="G16" s="139"/>
    </row>
  </sheetData>
  <mergeCells count="2">
    <mergeCell ref="B3:H3"/>
    <mergeCell ref="A14:H1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heetViews>
  <sheetFormatPr baseColWidth="10" defaultColWidth="9.140625" defaultRowHeight="15"/>
  <cols>
    <col min="1" max="1" width="55.85546875" style="53" customWidth="1"/>
    <col min="2" max="2" width="10.42578125" style="53" bestFit="1" customWidth="1"/>
    <col min="3" max="3" width="12.140625" style="53" customWidth="1"/>
    <col min="4" max="6" width="9.140625" style="53"/>
    <col min="7" max="7" width="7.140625" style="53" bestFit="1" customWidth="1"/>
    <col min="8" max="16384" width="9.140625" style="53"/>
  </cols>
  <sheetData>
    <row r="1" spans="1:8">
      <c r="A1" s="82" t="s">
        <v>279</v>
      </c>
      <c r="B1" s="290"/>
      <c r="C1" s="290"/>
      <c r="D1" s="290"/>
      <c r="E1" s="290"/>
      <c r="F1" s="290"/>
      <c r="G1" s="290"/>
      <c r="H1" s="290"/>
    </row>
    <row r="2" spans="1:8">
      <c r="A2" s="82"/>
      <c r="B2" s="290"/>
      <c r="C2" s="290"/>
      <c r="D2" s="290"/>
      <c r="E2" s="290"/>
      <c r="F2" s="290"/>
      <c r="G2" s="290"/>
      <c r="H2" s="290"/>
    </row>
    <row r="3" spans="1:8" ht="15" customHeight="1">
      <c r="A3" s="290"/>
      <c r="B3" s="511" t="s">
        <v>280</v>
      </c>
      <c r="C3" s="511"/>
      <c r="D3" s="511"/>
      <c r="E3" s="511"/>
      <c r="F3" s="511"/>
      <c r="G3" s="511"/>
      <c r="H3" s="511"/>
    </row>
    <row r="4" spans="1:8" ht="93" customHeight="1">
      <c r="A4" s="291" t="s">
        <v>259</v>
      </c>
      <c r="B4" s="286" t="s">
        <v>281</v>
      </c>
      <c r="C4" s="286" t="s">
        <v>257</v>
      </c>
      <c r="D4" s="286" t="s">
        <v>70</v>
      </c>
      <c r="E4" s="286" t="s">
        <v>69</v>
      </c>
      <c r="F4" s="286" t="s">
        <v>256</v>
      </c>
      <c r="G4" s="286" t="s">
        <v>68</v>
      </c>
      <c r="H4" s="286" t="s">
        <v>196</v>
      </c>
    </row>
    <row r="5" spans="1:8">
      <c r="A5" s="287" t="s">
        <v>130</v>
      </c>
      <c r="B5" s="56">
        <v>38987</v>
      </c>
      <c r="C5" s="56">
        <v>77.606146863865277</v>
      </c>
      <c r="D5" s="56">
        <v>93.6</v>
      </c>
      <c r="E5" s="56">
        <v>18.899999999999999</v>
      </c>
      <c r="F5" s="56">
        <v>26.8</v>
      </c>
      <c r="G5" s="288">
        <v>43.3</v>
      </c>
      <c r="H5" s="288">
        <v>60.5</v>
      </c>
    </row>
    <row r="6" spans="1:8">
      <c r="A6" s="297" t="s">
        <v>255</v>
      </c>
      <c r="B6" s="292">
        <v>17308</v>
      </c>
      <c r="C6" s="292">
        <v>34.452694229352865</v>
      </c>
      <c r="D6" s="292">
        <v>92.9</v>
      </c>
      <c r="E6" s="292">
        <v>16.7</v>
      </c>
      <c r="F6" s="292">
        <v>29.3</v>
      </c>
      <c r="G6" s="293">
        <v>44.1</v>
      </c>
      <c r="H6" s="293">
        <v>63.5</v>
      </c>
    </row>
    <row r="7" spans="1:8">
      <c r="A7" s="287" t="s">
        <v>336</v>
      </c>
      <c r="B7" s="56">
        <v>259</v>
      </c>
      <c r="C7" s="56">
        <v>0.51555626331190163</v>
      </c>
      <c r="D7" s="56">
        <v>88.4</v>
      </c>
      <c r="E7" s="56">
        <v>42.9</v>
      </c>
      <c r="F7" s="56">
        <v>3.9</v>
      </c>
      <c r="G7" s="288">
        <v>36.5</v>
      </c>
      <c r="H7" s="288">
        <v>62.6</v>
      </c>
    </row>
    <row r="8" spans="1:8">
      <c r="A8" s="287" t="s">
        <v>197</v>
      </c>
      <c r="B8" s="56">
        <v>147</v>
      </c>
      <c r="C8" s="56">
        <v>0.29261301431216036</v>
      </c>
      <c r="D8" s="56">
        <v>87.8</v>
      </c>
      <c r="E8" s="56">
        <v>33.299999999999997</v>
      </c>
      <c r="F8" s="56">
        <v>9.5</v>
      </c>
      <c r="G8" s="288">
        <v>38.5</v>
      </c>
      <c r="H8" s="288">
        <v>62.1</v>
      </c>
    </row>
    <row r="9" spans="1:8">
      <c r="A9" s="287" t="s">
        <v>107</v>
      </c>
      <c r="B9" s="56">
        <v>94</v>
      </c>
      <c r="C9" s="56">
        <v>0.18711308398192569</v>
      </c>
      <c r="D9" s="56">
        <v>93.6</v>
      </c>
      <c r="E9" s="56">
        <v>35.1</v>
      </c>
      <c r="F9" s="56">
        <v>9.6</v>
      </c>
      <c r="G9" s="288">
        <v>38.6</v>
      </c>
      <c r="H9" s="288">
        <v>69.900000000000006</v>
      </c>
    </row>
    <row r="10" spans="1:8">
      <c r="A10" s="287" t="s">
        <v>131</v>
      </c>
      <c r="B10" s="56">
        <v>141</v>
      </c>
      <c r="C10" s="56">
        <v>0.28066962597288853</v>
      </c>
      <c r="D10" s="56">
        <v>78.7</v>
      </c>
      <c r="E10" s="56">
        <v>63.1</v>
      </c>
      <c r="F10" s="56">
        <v>9.1999999999999993</v>
      </c>
      <c r="G10" s="288">
        <v>32.4</v>
      </c>
      <c r="H10" s="288">
        <v>57.1</v>
      </c>
    </row>
    <row r="11" spans="1:8" s="276" customFormat="1">
      <c r="A11" s="287" t="s">
        <v>278</v>
      </c>
      <c r="B11" s="56">
        <v>10609</v>
      </c>
      <c r="C11" s="56">
        <v>21.117901148555845</v>
      </c>
      <c r="D11" s="56">
        <v>91.2</v>
      </c>
      <c r="E11" s="56">
        <v>34</v>
      </c>
      <c r="F11" s="56">
        <v>27.6</v>
      </c>
      <c r="G11" s="288">
        <v>41.4</v>
      </c>
      <c r="H11" s="288">
        <v>57.8</v>
      </c>
    </row>
    <row r="12" spans="1:8">
      <c r="A12" s="294" t="s">
        <v>92</v>
      </c>
      <c r="B12" s="61">
        <v>50237</v>
      </c>
      <c r="C12" s="61">
        <v>100</v>
      </c>
      <c r="D12" s="61">
        <v>93</v>
      </c>
      <c r="E12" s="61">
        <v>22.4</v>
      </c>
      <c r="F12" s="61">
        <v>26.7</v>
      </c>
      <c r="G12" s="295">
        <v>42.8</v>
      </c>
      <c r="H12" s="295">
        <v>60</v>
      </c>
    </row>
    <row r="13" spans="1:8">
      <c r="A13" s="296"/>
      <c r="B13" s="296"/>
      <c r="C13" s="296"/>
      <c r="D13" s="296"/>
      <c r="E13" s="296"/>
      <c r="F13" s="296"/>
      <c r="G13" s="296"/>
      <c r="H13" s="137" t="s">
        <v>2</v>
      </c>
    </row>
    <row r="14" spans="1:8" ht="41.25" customHeight="1">
      <c r="A14" s="513" t="s">
        <v>334</v>
      </c>
      <c r="B14" s="513"/>
      <c r="C14" s="513"/>
      <c r="D14" s="513"/>
      <c r="E14" s="513"/>
      <c r="F14" s="513"/>
      <c r="G14" s="513"/>
      <c r="H14" s="513"/>
    </row>
    <row r="15" spans="1:8" ht="15" customHeight="1">
      <c r="A15" s="514" t="s">
        <v>252</v>
      </c>
      <c r="B15" s="514"/>
      <c r="C15" s="514"/>
      <c r="D15" s="514"/>
      <c r="E15" s="514"/>
      <c r="F15" s="514"/>
      <c r="G15" s="514"/>
      <c r="H15" s="514"/>
    </row>
    <row r="16" spans="1:8">
      <c r="A16" s="515" t="s">
        <v>323</v>
      </c>
      <c r="B16" s="515"/>
      <c r="C16" s="515"/>
      <c r="D16" s="515"/>
      <c r="E16" s="515"/>
      <c r="F16" s="515"/>
      <c r="G16" s="515"/>
      <c r="H16" s="515"/>
    </row>
    <row r="17" spans="1:8" ht="45" customHeight="1">
      <c r="A17" s="512"/>
      <c r="B17" s="512"/>
      <c r="C17" s="512"/>
      <c r="D17" s="512"/>
      <c r="E17" s="512"/>
      <c r="F17" s="512"/>
      <c r="G17" s="512"/>
      <c r="H17" s="512"/>
    </row>
  </sheetData>
  <mergeCells count="5">
    <mergeCell ref="B3:H3"/>
    <mergeCell ref="A17:H17"/>
    <mergeCell ref="A14:H14"/>
    <mergeCell ref="A15:H15"/>
    <mergeCell ref="A16:H1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Normal="100" workbookViewId="0"/>
  </sheetViews>
  <sheetFormatPr baseColWidth="10" defaultColWidth="11.42578125" defaultRowHeight="9.75"/>
  <cols>
    <col min="1" max="1" width="15" style="153" customWidth="1"/>
    <col min="2" max="4" width="12.140625" style="153" customWidth="1"/>
    <col min="5" max="5" width="3.85546875" style="153" customWidth="1"/>
    <col min="6" max="16384" width="11.42578125" style="153"/>
  </cols>
  <sheetData>
    <row r="1" spans="1:5" s="151" customFormat="1" ht="12.75" customHeight="1">
      <c r="A1" s="298" t="s">
        <v>338</v>
      </c>
      <c r="B1" s="298"/>
      <c r="C1" s="298"/>
      <c r="D1" s="298"/>
    </row>
    <row r="2" spans="1:5" ht="17.25" customHeight="1" thickBot="1">
      <c r="A2" s="152"/>
    </row>
    <row r="3" spans="1:5" ht="24" customHeight="1" thickBot="1">
      <c r="A3" s="313"/>
      <c r="B3" s="317" t="s">
        <v>286</v>
      </c>
      <c r="C3" s="318" t="s">
        <v>287</v>
      </c>
      <c r="D3" s="319" t="s">
        <v>288</v>
      </c>
    </row>
    <row r="4" spans="1:5" ht="12" customHeight="1" thickBot="1">
      <c r="A4" s="310" t="s">
        <v>198</v>
      </c>
      <c r="B4" s="311">
        <v>1096.17827145608</v>
      </c>
      <c r="C4" s="320">
        <v>881.47874332181505</v>
      </c>
      <c r="D4" s="312">
        <v>1430.0907208737699</v>
      </c>
      <c r="E4" s="154"/>
    </row>
    <row r="5" spans="1:5" ht="12" customHeight="1" thickBot="1">
      <c r="A5" s="307" t="s">
        <v>199</v>
      </c>
      <c r="B5" s="308">
        <v>1259.439067062</v>
      </c>
      <c r="C5" s="321">
        <v>1013.55343238542</v>
      </c>
      <c r="D5" s="309">
        <v>1476.6842799107201</v>
      </c>
      <c r="E5" s="154"/>
    </row>
    <row r="6" spans="1:5" ht="12" customHeight="1" thickBot="1">
      <c r="A6" s="304" t="s">
        <v>200</v>
      </c>
      <c r="B6" s="305">
        <v>1105.35228731747</v>
      </c>
      <c r="C6" s="322">
        <v>888.56101453449503</v>
      </c>
      <c r="D6" s="306">
        <v>1437.30373619282</v>
      </c>
      <c r="E6" s="154"/>
    </row>
    <row r="7" spans="1:5" ht="12" customHeight="1" thickBot="1">
      <c r="A7" s="307" t="s">
        <v>201</v>
      </c>
      <c r="B7" s="308">
        <v>1140.80478864419</v>
      </c>
      <c r="C7" s="321">
        <v>917.69362783873498</v>
      </c>
      <c r="D7" s="309">
        <v>1458.8578333493399</v>
      </c>
      <c r="E7" s="154"/>
    </row>
    <row r="8" spans="1:5" ht="12" customHeight="1" thickBot="1">
      <c r="A8" s="304" t="s">
        <v>202</v>
      </c>
      <c r="B8" s="305">
        <v>1098.1764343401701</v>
      </c>
      <c r="C8" s="322">
        <v>883.00260421688097</v>
      </c>
      <c r="D8" s="306">
        <v>1410.37799128348</v>
      </c>
      <c r="E8" s="154"/>
    </row>
    <row r="9" spans="1:5" ht="12" customHeight="1" thickBot="1">
      <c r="A9" s="307" t="s">
        <v>203</v>
      </c>
      <c r="B9" s="308">
        <v>1117.9856135193199</v>
      </c>
      <c r="C9" s="321">
        <v>899.16521039770805</v>
      </c>
      <c r="D9" s="309">
        <v>1438.5999894916099</v>
      </c>
      <c r="E9" s="154"/>
    </row>
    <row r="10" spans="1:5" ht="12" customHeight="1" thickBot="1">
      <c r="A10" s="304" t="s">
        <v>204</v>
      </c>
      <c r="B10" s="305">
        <v>1179.4111722318501</v>
      </c>
      <c r="C10" s="322">
        <v>948.160983357394</v>
      </c>
      <c r="D10" s="306">
        <v>1439.36590021454</v>
      </c>
      <c r="E10" s="154"/>
    </row>
    <row r="11" spans="1:5" ht="12" customHeight="1" thickBot="1">
      <c r="A11" s="314" t="s">
        <v>205</v>
      </c>
      <c r="B11" s="315">
        <v>0.94791845273409203</v>
      </c>
      <c r="C11" s="323">
        <v>0.94832547023165303</v>
      </c>
      <c r="D11" s="316">
        <v>0.99946788323745905</v>
      </c>
      <c r="E11" s="154"/>
    </row>
    <row r="12" spans="1:5" ht="12" customHeight="1" thickBot="1">
      <c r="A12" s="324" t="s">
        <v>120</v>
      </c>
      <c r="B12" s="325">
        <v>1121.9350660996599</v>
      </c>
      <c r="C12" s="326">
        <v>902.315470419711</v>
      </c>
      <c r="D12" s="327">
        <v>1438.65106858946</v>
      </c>
      <c r="E12" s="154"/>
    </row>
    <row r="13" spans="1:5" ht="13.5" customHeight="1" thickTop="1">
      <c r="A13" s="303" t="s">
        <v>260</v>
      </c>
      <c r="B13" s="155"/>
      <c r="C13" s="155"/>
      <c r="E13" s="154"/>
    </row>
    <row r="14" spans="1:5" ht="13.5" customHeight="1">
      <c r="A14" s="299" t="s">
        <v>206</v>
      </c>
      <c r="B14" s="299"/>
      <c r="C14" s="299"/>
      <c r="D14" s="299"/>
      <c r="E14" s="154"/>
    </row>
    <row r="15" spans="1:5" ht="13.5" customHeight="1">
      <c r="A15" s="300" t="s">
        <v>285</v>
      </c>
      <c r="B15" s="300"/>
      <c r="C15" s="300"/>
      <c r="D15" s="300"/>
      <c r="E15" s="154"/>
    </row>
    <row r="16" spans="1:5" ht="13.5" customHeight="1">
      <c r="A16" s="302" t="s">
        <v>207</v>
      </c>
      <c r="B16" s="301"/>
      <c r="C16" s="301"/>
      <c r="D16" s="301"/>
      <c r="E16" s="154"/>
    </row>
    <row r="19" ht="12" customHeight="1"/>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workbookViewId="0"/>
  </sheetViews>
  <sheetFormatPr baseColWidth="10" defaultRowHeight="15"/>
  <cols>
    <col min="1" max="1" width="30.5703125" bestFit="1" customWidth="1"/>
    <col min="2" max="2" width="52.140625" customWidth="1"/>
    <col min="3" max="3" width="23" customWidth="1"/>
    <col min="8" max="8" width="19.85546875" customWidth="1"/>
    <col min="9" max="9" width="17.5703125" customWidth="1"/>
  </cols>
  <sheetData>
    <row r="1" spans="1:11">
      <c r="A1" s="82" t="s">
        <v>213</v>
      </c>
    </row>
    <row r="2" spans="1:11">
      <c r="A2" s="82"/>
    </row>
    <row r="3" spans="1:11">
      <c r="C3" s="156" t="s">
        <v>214</v>
      </c>
      <c r="H3" s="516"/>
      <c r="I3" s="516"/>
      <c r="J3" s="516"/>
      <c r="K3" s="516"/>
    </row>
    <row r="4" spans="1:11">
      <c r="A4" s="517" t="s">
        <v>215</v>
      </c>
      <c r="B4" s="162" t="s">
        <v>216</v>
      </c>
      <c r="C4" s="163">
        <v>25</v>
      </c>
    </row>
    <row r="5" spans="1:11">
      <c r="A5" s="518"/>
      <c r="B5" s="164" t="s">
        <v>217</v>
      </c>
      <c r="C5" s="165">
        <v>27</v>
      </c>
    </row>
    <row r="6" spans="1:11">
      <c r="A6" s="518"/>
      <c r="B6" s="164" t="s">
        <v>218</v>
      </c>
      <c r="C6" s="165">
        <v>8</v>
      </c>
    </row>
    <row r="7" spans="1:11">
      <c r="A7" s="518"/>
      <c r="B7" s="164" t="s">
        <v>219</v>
      </c>
      <c r="C7" s="165">
        <v>1</v>
      </c>
    </row>
    <row r="8" spans="1:11">
      <c r="A8" s="519"/>
      <c r="B8" s="166" t="s">
        <v>220</v>
      </c>
      <c r="C8" s="167">
        <v>39</v>
      </c>
    </row>
    <row r="28" spans="1:8">
      <c r="B28" s="278" t="s">
        <v>2</v>
      </c>
    </row>
    <row r="29" spans="1:8" ht="15" customHeight="1"/>
    <row r="30" spans="1:8">
      <c r="A30" s="520" t="s">
        <v>221</v>
      </c>
      <c r="B30" s="520"/>
      <c r="C30" s="520"/>
      <c r="D30" s="520"/>
      <c r="E30" s="520"/>
      <c r="F30" s="520"/>
      <c r="G30" s="520"/>
      <c r="H30" s="520"/>
    </row>
    <row r="31" spans="1:8">
      <c r="A31" s="521" t="s">
        <v>324</v>
      </c>
      <c r="B31" s="521"/>
      <c r="C31" s="521"/>
      <c r="D31" s="521"/>
      <c r="E31" s="521"/>
      <c r="F31" s="521"/>
      <c r="G31" s="521"/>
      <c r="H31" s="521"/>
    </row>
  </sheetData>
  <mergeCells count="5">
    <mergeCell ref="H3:I3"/>
    <mergeCell ref="J3:K3"/>
    <mergeCell ref="A4:A8"/>
    <mergeCell ref="A30:H30"/>
    <mergeCell ref="A31:H31"/>
  </mergeCells>
  <pageMargins left="0.7" right="0.7" top="0.75" bottom="0.75" header="0.3" footer="0.3"/>
  <pageSetup paperSize="9" scale="7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workbookViewId="0"/>
  </sheetViews>
  <sheetFormatPr baseColWidth="10" defaultRowHeight="15"/>
  <cols>
    <col min="1" max="1" width="40" customWidth="1"/>
    <col min="2" max="7" width="23.28515625" customWidth="1"/>
  </cols>
  <sheetData>
    <row r="1" spans="1:1">
      <c r="A1" s="82" t="s">
        <v>337</v>
      </c>
    </row>
    <row r="22" spans="1:8">
      <c r="E22" s="278" t="s">
        <v>2</v>
      </c>
    </row>
    <row r="23" spans="1:8">
      <c r="A23" s="522" t="s">
        <v>335</v>
      </c>
      <c r="B23" s="522"/>
      <c r="C23" s="522"/>
      <c r="D23" s="522"/>
      <c r="E23" s="522"/>
      <c r="F23" s="522"/>
      <c r="G23" s="522"/>
      <c r="H23" s="522"/>
    </row>
    <row r="24" spans="1:8">
      <c r="A24" s="520" t="s">
        <v>221</v>
      </c>
      <c r="B24" s="520"/>
      <c r="C24" s="520"/>
      <c r="D24" s="520"/>
      <c r="E24" s="520"/>
      <c r="F24" s="520"/>
      <c r="G24" s="520"/>
      <c r="H24" s="520"/>
    </row>
    <row r="25" spans="1:8" ht="24" customHeight="1">
      <c r="A25" s="521" t="s">
        <v>325</v>
      </c>
      <c r="B25" s="521"/>
      <c r="C25" s="521"/>
      <c r="D25" s="521"/>
      <c r="E25" s="521"/>
      <c r="F25" s="521"/>
      <c r="G25" s="521"/>
      <c r="H25" s="521"/>
    </row>
    <row r="27" spans="1:8" ht="103.5" customHeight="1">
      <c r="B27" s="168" t="s">
        <v>222</v>
      </c>
      <c r="C27" s="168" t="s">
        <v>223</v>
      </c>
      <c r="D27" s="168" t="s">
        <v>224</v>
      </c>
      <c r="E27" s="169" t="s">
        <v>225</v>
      </c>
      <c r="F27" s="169" t="s">
        <v>226</v>
      </c>
      <c r="G27" s="168" t="s">
        <v>227</v>
      </c>
    </row>
    <row r="28" spans="1:8">
      <c r="A28" s="170" t="s">
        <v>130</v>
      </c>
      <c r="B28" s="171">
        <v>7.0540000000000003</v>
      </c>
      <c r="C28" s="171">
        <v>7.9480000000000004</v>
      </c>
      <c r="D28" s="171">
        <v>7.883</v>
      </c>
      <c r="E28" s="171">
        <v>2.1219999999999999</v>
      </c>
      <c r="F28" s="171">
        <v>2.2320000000000002</v>
      </c>
      <c r="G28" s="171">
        <v>2.387</v>
      </c>
    </row>
    <row r="29" spans="1:8">
      <c r="A29" s="172" t="s">
        <v>228</v>
      </c>
      <c r="B29" s="173">
        <v>6.1</v>
      </c>
      <c r="C29" s="173">
        <v>7.4</v>
      </c>
      <c r="D29" s="173">
        <v>5.6</v>
      </c>
      <c r="E29" s="173">
        <v>3.2</v>
      </c>
      <c r="F29" s="173">
        <v>2.8</v>
      </c>
      <c r="G29" s="173">
        <v>2.4940000000000002</v>
      </c>
    </row>
    <row r="30" spans="1:8">
      <c r="A30" s="174" t="s">
        <v>229</v>
      </c>
      <c r="B30" s="175">
        <v>7.149</v>
      </c>
      <c r="C30" s="175">
        <v>7.3680000000000003</v>
      </c>
      <c r="D30" s="175">
        <v>5.9720000000000004</v>
      </c>
      <c r="E30" s="175"/>
      <c r="F30" s="175"/>
      <c r="G30" s="175"/>
    </row>
  </sheetData>
  <mergeCells count="3">
    <mergeCell ref="A23:H23"/>
    <mergeCell ref="A24:H24"/>
    <mergeCell ref="A25:H25"/>
  </mergeCells>
  <pageMargins left="0.7" right="0.7" top="0.75" bottom="0.75" header="0.3" footer="0.3"/>
  <pageSetup paperSize="9" scale="5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heetViews>
  <sheetFormatPr baseColWidth="10" defaultRowHeight="15"/>
  <cols>
    <col min="1" max="1" width="30.5703125" bestFit="1" customWidth="1"/>
    <col min="2" max="4" width="9.42578125" bestFit="1" customWidth="1"/>
  </cols>
  <sheetData>
    <row r="1" spans="1:8">
      <c r="A1" s="82" t="s">
        <v>208</v>
      </c>
    </row>
    <row r="3" spans="1:8">
      <c r="B3" s="156" t="s">
        <v>178</v>
      </c>
      <c r="C3" s="156" t="s">
        <v>179</v>
      </c>
      <c r="D3" s="156" t="s">
        <v>180</v>
      </c>
      <c r="E3" s="156" t="s">
        <v>187</v>
      </c>
    </row>
    <row r="4" spans="1:8">
      <c r="A4" s="157" t="s">
        <v>209</v>
      </c>
      <c r="B4" s="158">
        <v>128</v>
      </c>
      <c r="C4" s="158">
        <v>130</v>
      </c>
      <c r="D4" s="158">
        <v>122</v>
      </c>
      <c r="E4" s="158">
        <v>128</v>
      </c>
      <c r="F4" s="159"/>
      <c r="G4" s="159"/>
      <c r="H4" s="159"/>
    </row>
    <row r="5" spans="1:8">
      <c r="A5" s="157" t="s">
        <v>210</v>
      </c>
      <c r="B5" s="158">
        <v>2177</v>
      </c>
      <c r="C5" s="158">
        <v>2264</v>
      </c>
      <c r="D5" s="158">
        <v>2313</v>
      </c>
      <c r="E5" s="158">
        <v>2372</v>
      </c>
      <c r="F5" s="280"/>
    </row>
    <row r="6" spans="1:8">
      <c r="A6" s="279" t="s">
        <v>211</v>
      </c>
      <c r="B6" s="160">
        <v>186</v>
      </c>
      <c r="C6" s="160">
        <v>198</v>
      </c>
      <c r="D6" s="160">
        <v>206</v>
      </c>
      <c r="E6" s="160">
        <v>218</v>
      </c>
    </row>
    <row r="7" spans="1:8">
      <c r="A7" s="157" t="s">
        <v>212</v>
      </c>
      <c r="B7" s="158">
        <v>206</v>
      </c>
      <c r="C7" s="158">
        <v>390</v>
      </c>
      <c r="D7" s="158">
        <v>448</v>
      </c>
      <c r="E7" s="158">
        <v>712</v>
      </c>
      <c r="F7" s="159"/>
      <c r="G7" s="159"/>
      <c r="H7" s="159"/>
    </row>
    <row r="8" spans="1:8" ht="15" customHeight="1">
      <c r="A8" s="64"/>
      <c r="B8" s="64"/>
      <c r="C8" s="64"/>
      <c r="E8" s="137" t="s">
        <v>2</v>
      </c>
      <c r="F8" s="161"/>
      <c r="G8" s="161"/>
      <c r="H8" s="161"/>
    </row>
    <row r="9" spans="1:8">
      <c r="A9" s="43" t="s">
        <v>252</v>
      </c>
      <c r="B9" s="3"/>
      <c r="C9" s="3"/>
      <c r="D9" s="3"/>
      <c r="E9" s="3"/>
      <c r="F9" s="3"/>
      <c r="G9" s="3"/>
      <c r="H9" s="3"/>
    </row>
    <row r="10" spans="1:8">
      <c r="A10" s="43" t="s">
        <v>317</v>
      </c>
      <c r="B10" s="3"/>
      <c r="C10" s="3"/>
      <c r="D10" s="3"/>
      <c r="E10" s="3"/>
      <c r="F10" s="3"/>
      <c r="G10" s="3"/>
      <c r="H10"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pane xSplit="2" ySplit="4" topLeftCell="C5" activePane="bottomRight" state="frozen"/>
      <selection pane="topRight" activeCell="C1" sqref="C1"/>
      <selection pane="bottomLeft" activeCell="A5" sqref="A5"/>
      <selection pane="bottomRight"/>
    </sheetView>
  </sheetViews>
  <sheetFormatPr baseColWidth="10" defaultRowHeight="12.75"/>
  <cols>
    <col min="1" max="2" width="11.42578125" style="1"/>
    <col min="3" max="3" width="16.42578125" style="1" customWidth="1"/>
    <col min="4" max="4" width="9" style="1" bestFit="1" customWidth="1"/>
    <col min="5" max="5" width="13" style="1" customWidth="1"/>
    <col min="6" max="6" width="14.5703125" style="1" customWidth="1"/>
    <col min="7" max="7" width="13.7109375" style="1" customWidth="1"/>
    <col min="8" max="8" width="11.42578125" style="1"/>
    <col min="9" max="9" width="13.5703125" style="1" customWidth="1"/>
    <col min="10" max="10" width="11.42578125" style="1"/>
    <col min="11" max="11" width="11.5703125" style="1" bestFit="1" customWidth="1"/>
    <col min="12" max="16384" width="11.42578125" style="1"/>
  </cols>
  <sheetData>
    <row r="1" spans="1:12">
      <c r="A1" s="18" t="s">
        <v>316</v>
      </c>
      <c r="B1" s="17"/>
      <c r="C1" s="17"/>
      <c r="D1" s="17"/>
      <c r="E1" s="17"/>
      <c r="F1" s="17"/>
      <c r="G1" s="17"/>
      <c r="H1" s="17"/>
      <c r="I1" s="17"/>
      <c r="J1" s="17"/>
      <c r="K1" s="17"/>
      <c r="L1" s="6"/>
    </row>
    <row r="2" spans="1:12">
      <c r="A2" s="17"/>
      <c r="B2" s="17"/>
      <c r="C2" s="17"/>
      <c r="D2" s="17"/>
      <c r="E2" s="17"/>
      <c r="F2" s="17"/>
      <c r="G2" s="17"/>
      <c r="H2" s="17"/>
      <c r="I2" s="17"/>
      <c r="J2" s="17"/>
      <c r="K2" s="17"/>
      <c r="L2" s="6"/>
    </row>
    <row r="3" spans="1:12" ht="12.75" customHeight="1">
      <c r="A3" s="402"/>
      <c r="B3" s="403"/>
      <c r="C3" s="404"/>
      <c r="D3" s="441" t="s">
        <v>71</v>
      </c>
      <c r="E3" s="435" t="s">
        <v>241</v>
      </c>
      <c r="F3" s="435" t="s">
        <v>242</v>
      </c>
      <c r="G3" s="435" t="s">
        <v>243</v>
      </c>
      <c r="H3" s="435" t="s">
        <v>68</v>
      </c>
      <c r="I3" s="435" t="s">
        <v>240</v>
      </c>
      <c r="J3" s="435" t="s">
        <v>239</v>
      </c>
      <c r="K3" s="437" t="s">
        <v>66</v>
      </c>
      <c r="L3" s="6"/>
    </row>
    <row r="4" spans="1:12" ht="25.5" customHeight="1">
      <c r="A4" s="414"/>
      <c r="B4" s="415"/>
      <c r="C4" s="416"/>
      <c r="D4" s="442"/>
      <c r="E4" s="436"/>
      <c r="F4" s="436"/>
      <c r="G4" s="436"/>
      <c r="H4" s="436"/>
      <c r="I4" s="436"/>
      <c r="J4" s="436"/>
      <c r="K4" s="438"/>
      <c r="L4" s="6"/>
    </row>
    <row r="5" spans="1:12">
      <c r="A5" s="406" t="s">
        <v>65</v>
      </c>
      <c r="B5" s="408" t="s">
        <v>64</v>
      </c>
      <c r="C5" s="14" t="s">
        <v>63</v>
      </c>
      <c r="D5" s="331">
        <v>12465</v>
      </c>
      <c r="E5" s="332">
        <v>89.2</v>
      </c>
      <c r="F5" s="332">
        <v>13.2</v>
      </c>
      <c r="G5" s="332">
        <v>39.799999999999997</v>
      </c>
      <c r="H5" s="332" t="s">
        <v>62</v>
      </c>
      <c r="I5" s="332" t="s">
        <v>292</v>
      </c>
      <c r="J5" s="332" t="s">
        <v>55</v>
      </c>
      <c r="K5" s="331">
        <v>11204</v>
      </c>
      <c r="L5" s="12"/>
    </row>
    <row r="6" spans="1:12">
      <c r="A6" s="407"/>
      <c r="B6" s="409"/>
      <c r="C6" s="328" t="s">
        <v>45</v>
      </c>
      <c r="D6" s="333">
        <v>14448</v>
      </c>
      <c r="E6" s="334">
        <v>69.099999999999994</v>
      </c>
      <c r="F6" s="334">
        <v>10.7</v>
      </c>
      <c r="G6" s="334">
        <v>52.8</v>
      </c>
      <c r="H6" s="334" t="s">
        <v>3</v>
      </c>
      <c r="I6" s="334" t="s">
        <v>293</v>
      </c>
      <c r="J6" s="334" t="s">
        <v>294</v>
      </c>
      <c r="K6" s="333">
        <v>13259</v>
      </c>
      <c r="L6" s="12"/>
    </row>
    <row r="7" spans="1:12">
      <c r="A7" s="407"/>
      <c r="B7" s="409"/>
      <c r="C7" s="329" t="s">
        <v>61</v>
      </c>
      <c r="D7" s="335">
        <v>1385</v>
      </c>
      <c r="E7" s="336">
        <v>66.8</v>
      </c>
      <c r="F7" s="336">
        <v>9.8000000000000007</v>
      </c>
      <c r="G7" s="336">
        <v>50.6</v>
      </c>
      <c r="H7" s="336" t="s">
        <v>60</v>
      </c>
      <c r="I7" s="336" t="s">
        <v>59</v>
      </c>
      <c r="J7" s="336" t="s">
        <v>52</v>
      </c>
      <c r="K7" s="335">
        <v>1281</v>
      </c>
      <c r="L7" s="11"/>
    </row>
    <row r="8" spans="1:12">
      <c r="A8" s="407"/>
      <c r="B8" s="409"/>
      <c r="C8" s="329" t="s">
        <v>58</v>
      </c>
      <c r="D8" s="335">
        <v>9194</v>
      </c>
      <c r="E8" s="336">
        <v>74.3</v>
      </c>
      <c r="F8" s="336">
        <v>12.1</v>
      </c>
      <c r="G8" s="336">
        <v>51.1</v>
      </c>
      <c r="H8" s="336" t="s">
        <v>57</v>
      </c>
      <c r="I8" s="336" t="s">
        <v>56</v>
      </c>
      <c r="J8" s="336" t="s">
        <v>55</v>
      </c>
      <c r="K8" s="335">
        <v>8369</v>
      </c>
      <c r="L8" s="11"/>
    </row>
    <row r="9" spans="1:12">
      <c r="A9" s="407"/>
      <c r="B9" s="409"/>
      <c r="C9" s="329" t="s">
        <v>54</v>
      </c>
      <c r="D9" s="335">
        <v>843</v>
      </c>
      <c r="E9" s="336">
        <v>54.8</v>
      </c>
      <c r="F9" s="336">
        <v>15.3</v>
      </c>
      <c r="G9" s="336">
        <v>56.9</v>
      </c>
      <c r="H9" s="336" t="s">
        <v>3</v>
      </c>
      <c r="I9" s="336" t="s">
        <v>53</v>
      </c>
      <c r="J9" s="336" t="s">
        <v>52</v>
      </c>
      <c r="K9" s="335">
        <v>784</v>
      </c>
      <c r="L9" s="11"/>
    </row>
    <row r="10" spans="1:12">
      <c r="A10" s="407"/>
      <c r="B10" s="409"/>
      <c r="C10" s="329" t="s">
        <v>51</v>
      </c>
      <c r="D10" s="335">
        <v>2990</v>
      </c>
      <c r="E10" s="336">
        <v>58.9</v>
      </c>
      <c r="F10" s="336">
        <v>5.7</v>
      </c>
      <c r="G10" s="336">
        <v>57.5</v>
      </c>
      <c r="H10" s="336" t="s">
        <v>26</v>
      </c>
      <c r="I10" s="336" t="s">
        <v>50</v>
      </c>
      <c r="J10" s="336" t="s">
        <v>16</v>
      </c>
      <c r="K10" s="335">
        <v>2794</v>
      </c>
      <c r="L10" s="11"/>
    </row>
    <row r="11" spans="1:12" ht="22.5">
      <c r="A11" s="407"/>
      <c r="B11" s="410"/>
      <c r="C11" s="10" t="s">
        <v>41</v>
      </c>
      <c r="D11" s="337">
        <v>26913</v>
      </c>
      <c r="E11" s="338">
        <v>78.400000000000006</v>
      </c>
      <c r="F11" s="338">
        <v>11.9</v>
      </c>
      <c r="G11" s="338">
        <v>46.7</v>
      </c>
      <c r="H11" s="338" t="s">
        <v>29</v>
      </c>
      <c r="I11" s="338" t="s">
        <v>49</v>
      </c>
      <c r="J11" s="338" t="s">
        <v>48</v>
      </c>
      <c r="K11" s="337">
        <v>24463</v>
      </c>
      <c r="L11" s="11"/>
    </row>
    <row r="12" spans="1:12">
      <c r="A12" s="407"/>
      <c r="B12" s="411" t="s">
        <v>47</v>
      </c>
      <c r="C12" s="13" t="s">
        <v>46</v>
      </c>
      <c r="D12" s="339">
        <v>540</v>
      </c>
      <c r="E12" s="340">
        <v>94.8</v>
      </c>
      <c r="F12" s="340">
        <v>5.9</v>
      </c>
      <c r="G12" s="340">
        <v>55.2</v>
      </c>
      <c r="H12" s="340" t="s">
        <v>295</v>
      </c>
      <c r="I12" s="340" t="s">
        <v>296</v>
      </c>
      <c r="J12" s="340" t="s">
        <v>297</v>
      </c>
      <c r="K12" s="339">
        <v>424</v>
      </c>
      <c r="L12" s="12"/>
    </row>
    <row r="13" spans="1:12">
      <c r="A13" s="407"/>
      <c r="B13" s="409"/>
      <c r="C13" s="328" t="s">
        <v>45</v>
      </c>
      <c r="D13" s="333">
        <v>1267</v>
      </c>
      <c r="E13" s="334">
        <v>77.400000000000006</v>
      </c>
      <c r="F13" s="334">
        <v>4.5999999999999996</v>
      </c>
      <c r="G13" s="334">
        <v>66.900000000000006</v>
      </c>
      <c r="H13" s="334" t="s">
        <v>21</v>
      </c>
      <c r="I13" s="334" t="s">
        <v>298</v>
      </c>
      <c r="J13" s="334" t="s">
        <v>299</v>
      </c>
      <c r="K13" s="333">
        <v>1051</v>
      </c>
      <c r="L13" s="12"/>
    </row>
    <row r="14" spans="1:12" ht="22.5">
      <c r="A14" s="407"/>
      <c r="B14" s="410"/>
      <c r="C14" s="10" t="s">
        <v>41</v>
      </c>
      <c r="D14" s="341">
        <v>1807</v>
      </c>
      <c r="E14" s="342">
        <v>82.6</v>
      </c>
      <c r="F14" s="342">
        <v>5</v>
      </c>
      <c r="G14" s="342">
        <v>63.4</v>
      </c>
      <c r="H14" s="342" t="s">
        <v>44</v>
      </c>
      <c r="I14" s="342" t="s">
        <v>43</v>
      </c>
      <c r="J14" s="342" t="s">
        <v>42</v>
      </c>
      <c r="K14" s="341">
        <v>1474</v>
      </c>
      <c r="L14" s="6"/>
    </row>
    <row r="15" spans="1:12">
      <c r="A15" s="407"/>
      <c r="B15" s="439" t="s">
        <v>40</v>
      </c>
      <c r="C15" s="440"/>
      <c r="D15" s="337">
        <v>28720</v>
      </c>
      <c r="E15" s="338">
        <v>78.7</v>
      </c>
      <c r="F15" s="338">
        <v>11.5</v>
      </c>
      <c r="G15" s="338">
        <v>47.8</v>
      </c>
      <c r="H15" s="338" t="s">
        <v>39</v>
      </c>
      <c r="I15" s="338" t="s">
        <v>300</v>
      </c>
      <c r="J15" s="338" t="s">
        <v>301</v>
      </c>
      <c r="K15" s="337">
        <v>25938</v>
      </c>
      <c r="L15" s="6"/>
    </row>
    <row r="16" spans="1:12">
      <c r="A16" s="420" t="s">
        <v>38</v>
      </c>
      <c r="B16" s="445" t="s">
        <v>37</v>
      </c>
      <c r="C16" s="422"/>
      <c r="D16" s="343">
        <v>307</v>
      </c>
      <c r="E16" s="344">
        <v>62.2</v>
      </c>
      <c r="F16" s="344">
        <v>2</v>
      </c>
      <c r="G16" s="344">
        <v>75.2</v>
      </c>
      <c r="H16" s="344" t="s">
        <v>36</v>
      </c>
      <c r="I16" s="344" t="s">
        <v>35</v>
      </c>
      <c r="J16" s="344" t="s">
        <v>34</v>
      </c>
      <c r="K16" s="343">
        <v>305</v>
      </c>
      <c r="L16" s="6"/>
    </row>
    <row r="17" spans="1:12">
      <c r="A17" s="421"/>
      <c r="B17" s="424" t="s">
        <v>33</v>
      </c>
      <c r="C17" s="425"/>
      <c r="D17" s="345">
        <v>953</v>
      </c>
      <c r="E17" s="346">
        <v>83.2</v>
      </c>
      <c r="F17" s="346">
        <v>12.8</v>
      </c>
      <c r="G17" s="346">
        <v>55.1</v>
      </c>
      <c r="H17" s="346" t="s">
        <v>3</v>
      </c>
      <c r="I17" s="346" t="s">
        <v>32</v>
      </c>
      <c r="J17" s="346" t="s">
        <v>31</v>
      </c>
      <c r="K17" s="345">
        <v>872</v>
      </c>
      <c r="L17" s="6"/>
    </row>
    <row r="18" spans="1:12">
      <c r="A18" s="421"/>
      <c r="B18" s="446" t="s">
        <v>30</v>
      </c>
      <c r="C18" s="447"/>
      <c r="D18" s="347">
        <v>635</v>
      </c>
      <c r="E18" s="348">
        <v>79.099999999999994</v>
      </c>
      <c r="F18" s="348">
        <v>16.5</v>
      </c>
      <c r="G18" s="348">
        <v>52.4</v>
      </c>
      <c r="H18" s="348" t="s">
        <v>29</v>
      </c>
      <c r="I18" s="348" t="s">
        <v>28</v>
      </c>
      <c r="J18" s="348" t="s">
        <v>27</v>
      </c>
      <c r="K18" s="347">
        <v>587</v>
      </c>
      <c r="L18" s="6"/>
    </row>
    <row r="19" spans="1:12" ht="30" customHeight="1">
      <c r="A19" s="421"/>
      <c r="B19" s="448" t="s">
        <v>237</v>
      </c>
      <c r="C19" s="428"/>
      <c r="D19" s="349">
        <v>4726</v>
      </c>
      <c r="E19" s="350">
        <v>80.099999999999994</v>
      </c>
      <c r="F19" s="350">
        <v>3.7</v>
      </c>
      <c r="G19" s="350">
        <v>64.900000000000006</v>
      </c>
      <c r="H19" s="350" t="s">
        <v>25</v>
      </c>
      <c r="I19" s="350" t="s">
        <v>24</v>
      </c>
      <c r="J19" s="350" t="s">
        <v>23</v>
      </c>
      <c r="K19" s="349">
        <v>4446</v>
      </c>
      <c r="L19" s="6"/>
    </row>
    <row r="20" spans="1:12">
      <c r="A20" s="421"/>
      <c r="B20" s="426" t="s">
        <v>22</v>
      </c>
      <c r="C20" s="427"/>
      <c r="D20" s="335">
        <v>2157</v>
      </c>
      <c r="E20" s="336">
        <v>82.5</v>
      </c>
      <c r="F20" s="336">
        <v>3.7</v>
      </c>
      <c r="G20" s="336">
        <v>65.8</v>
      </c>
      <c r="H20" s="336" t="s">
        <v>21</v>
      </c>
      <c r="I20" s="336" t="s">
        <v>20</v>
      </c>
      <c r="J20" s="336" t="s">
        <v>19</v>
      </c>
      <c r="K20" s="335">
        <v>2022</v>
      </c>
      <c r="L20" s="6"/>
    </row>
    <row r="21" spans="1:12">
      <c r="A21" s="421"/>
      <c r="B21" s="426" t="s">
        <v>18</v>
      </c>
      <c r="C21" s="427"/>
      <c r="D21" s="335">
        <v>1450</v>
      </c>
      <c r="E21" s="336">
        <v>76.8</v>
      </c>
      <c r="F21" s="336">
        <v>3.8</v>
      </c>
      <c r="G21" s="336">
        <v>63</v>
      </c>
      <c r="H21" s="336" t="s">
        <v>14</v>
      </c>
      <c r="I21" s="336" t="s">
        <v>17</v>
      </c>
      <c r="J21" s="336" t="s">
        <v>16</v>
      </c>
      <c r="K21" s="335">
        <v>1386</v>
      </c>
      <c r="L21" s="6"/>
    </row>
    <row r="22" spans="1:12">
      <c r="A22" s="421"/>
      <c r="B22" s="426" t="s">
        <v>15</v>
      </c>
      <c r="C22" s="427"/>
      <c r="D22" s="335">
        <v>507</v>
      </c>
      <c r="E22" s="336">
        <v>89.7</v>
      </c>
      <c r="F22" s="336">
        <v>3</v>
      </c>
      <c r="G22" s="336">
        <v>62.1</v>
      </c>
      <c r="H22" s="336" t="s">
        <v>14</v>
      </c>
      <c r="I22" s="336" t="s">
        <v>13</v>
      </c>
      <c r="J22" s="336" t="s">
        <v>12</v>
      </c>
      <c r="K22" s="335">
        <v>454</v>
      </c>
      <c r="L22" s="6"/>
    </row>
    <row r="23" spans="1:12" ht="33" customHeight="1">
      <c r="A23" s="421"/>
      <c r="B23" s="449" t="s">
        <v>238</v>
      </c>
      <c r="C23" s="430"/>
      <c r="D23" s="351">
        <v>443</v>
      </c>
      <c r="E23" s="352">
        <v>56.4</v>
      </c>
      <c r="F23" s="352">
        <v>5.9</v>
      </c>
      <c r="G23" s="352">
        <v>67.5</v>
      </c>
      <c r="H23" s="352" t="s">
        <v>11</v>
      </c>
      <c r="I23" s="352" t="s">
        <v>10</v>
      </c>
      <c r="J23" s="352" t="s">
        <v>9</v>
      </c>
      <c r="K23" s="351">
        <v>412</v>
      </c>
      <c r="L23" s="6"/>
    </row>
    <row r="24" spans="1:12">
      <c r="A24" s="421"/>
      <c r="B24" s="450" t="s">
        <v>8</v>
      </c>
      <c r="C24" s="451"/>
      <c r="D24" s="343">
        <v>6429</v>
      </c>
      <c r="E24" s="344">
        <v>78.099999999999994</v>
      </c>
      <c r="F24" s="344">
        <v>5.0999999999999996</v>
      </c>
      <c r="G24" s="344">
        <v>64.099999999999994</v>
      </c>
      <c r="H24" s="344" t="s">
        <v>14</v>
      </c>
      <c r="I24" s="344" t="s">
        <v>302</v>
      </c>
      <c r="J24" s="344" t="s">
        <v>303</v>
      </c>
      <c r="K24" s="343">
        <v>6036</v>
      </c>
      <c r="L24" s="7"/>
    </row>
    <row r="25" spans="1:12">
      <c r="A25" s="9" t="s">
        <v>7</v>
      </c>
      <c r="B25" s="8"/>
      <c r="C25" s="8"/>
      <c r="D25" s="345">
        <v>35149</v>
      </c>
      <c r="E25" s="346">
        <v>78.599999999999994</v>
      </c>
      <c r="F25" s="346">
        <v>10.3</v>
      </c>
      <c r="G25" s="346">
        <v>50.8</v>
      </c>
      <c r="H25" s="346" t="s">
        <v>6</v>
      </c>
      <c r="I25" s="346" t="s">
        <v>5</v>
      </c>
      <c r="J25" s="346" t="s">
        <v>4</v>
      </c>
      <c r="K25" s="345">
        <v>31973</v>
      </c>
      <c r="L25" s="7"/>
    </row>
    <row r="26" spans="1:12" ht="12.75" customHeight="1">
      <c r="A26" s="443" t="s">
        <v>2</v>
      </c>
      <c r="B26" s="443"/>
      <c r="C26" s="443"/>
      <c r="D26" s="443"/>
      <c r="E26" s="443"/>
      <c r="F26" s="443"/>
      <c r="G26" s="443"/>
      <c r="H26" s="443"/>
      <c r="I26" s="443"/>
      <c r="J26" s="443"/>
      <c r="K26" s="443"/>
      <c r="L26" s="5"/>
    </row>
    <row r="27" spans="1:12" ht="25.5" customHeight="1">
      <c r="A27" s="452" t="s">
        <v>311</v>
      </c>
      <c r="B27" s="452"/>
      <c r="C27" s="452"/>
      <c r="D27" s="452"/>
      <c r="E27" s="452"/>
      <c r="F27" s="452"/>
      <c r="G27" s="452"/>
      <c r="H27" s="452"/>
      <c r="I27" s="452"/>
      <c r="J27" s="452"/>
      <c r="K27" s="452"/>
      <c r="L27" s="5"/>
    </row>
    <row r="28" spans="1:12" ht="12.75" customHeight="1">
      <c r="A28" s="444" t="s">
        <v>1</v>
      </c>
      <c r="B28" s="444"/>
      <c r="C28" s="444"/>
      <c r="D28" s="444"/>
      <c r="E28" s="444"/>
      <c r="F28" s="444"/>
      <c r="G28" s="444"/>
      <c r="H28" s="444"/>
      <c r="I28" s="444"/>
      <c r="J28" s="444"/>
      <c r="K28" s="444"/>
      <c r="L28" s="330"/>
    </row>
    <row r="29" spans="1:12" ht="12.75" customHeight="1">
      <c r="A29" s="444" t="s">
        <v>0</v>
      </c>
      <c r="B29" s="444"/>
      <c r="C29" s="444"/>
      <c r="D29" s="444"/>
      <c r="E29" s="444"/>
      <c r="F29" s="444"/>
      <c r="G29" s="444"/>
      <c r="H29" s="444"/>
      <c r="I29" s="444"/>
      <c r="J29" s="444"/>
      <c r="K29" s="444"/>
      <c r="L29" s="330"/>
    </row>
    <row r="30" spans="1:12" ht="41.25" customHeight="1">
      <c r="A30" s="444" t="s">
        <v>326</v>
      </c>
      <c r="B30" s="444"/>
      <c r="C30" s="444"/>
      <c r="D30" s="444"/>
      <c r="E30" s="444"/>
      <c r="F30" s="444"/>
      <c r="G30" s="444"/>
      <c r="H30" s="444"/>
      <c r="I30" s="444"/>
      <c r="J30" s="444"/>
      <c r="K30" s="444"/>
      <c r="L30" s="330"/>
    </row>
    <row r="31" spans="1:12">
      <c r="A31" s="4" t="s">
        <v>306</v>
      </c>
      <c r="B31" s="3"/>
      <c r="C31" s="3"/>
      <c r="D31" s="3"/>
      <c r="E31" s="3"/>
      <c r="F31" s="3"/>
      <c r="G31" s="3"/>
      <c r="H31" s="3"/>
      <c r="I31" s="3"/>
      <c r="J31" s="3"/>
      <c r="K31" s="3"/>
      <c r="L31" s="2"/>
    </row>
    <row r="32" spans="1:12">
      <c r="A32" s="4" t="s">
        <v>317</v>
      </c>
      <c r="B32" s="3"/>
      <c r="C32" s="3"/>
      <c r="D32" s="3"/>
      <c r="E32" s="3"/>
      <c r="F32" s="3"/>
      <c r="G32" s="3"/>
      <c r="H32" s="3"/>
      <c r="I32" s="3"/>
      <c r="J32" s="3"/>
      <c r="K32" s="3"/>
      <c r="L32" s="2"/>
    </row>
  </sheetData>
  <mergeCells count="28">
    <mergeCell ref="A26:K26"/>
    <mergeCell ref="A28:K28"/>
    <mergeCell ref="A29:K29"/>
    <mergeCell ref="A30:K30"/>
    <mergeCell ref="A16:A24"/>
    <mergeCell ref="B16:C16"/>
    <mergeCell ref="B17:C17"/>
    <mergeCell ref="B18:C18"/>
    <mergeCell ref="B19:C19"/>
    <mergeCell ref="B20:C20"/>
    <mergeCell ref="B21:C21"/>
    <mergeCell ref="B22:C22"/>
    <mergeCell ref="B23:C23"/>
    <mergeCell ref="B24:C24"/>
    <mergeCell ref="A27:K27"/>
    <mergeCell ref="I3:I4"/>
    <mergeCell ref="J3:J4"/>
    <mergeCell ref="K3:K4"/>
    <mergeCell ref="A5:A15"/>
    <mergeCell ref="B5:B11"/>
    <mergeCell ref="B12:B14"/>
    <mergeCell ref="B15:C15"/>
    <mergeCell ref="A3:C4"/>
    <mergeCell ref="D3:D4"/>
    <mergeCell ref="E3:E4"/>
    <mergeCell ref="F3:F4"/>
    <mergeCell ref="G3:G4"/>
    <mergeCell ref="H3:H4"/>
  </mergeCells>
  <pageMargins left="0.25" right="0.25" top="0.75" bottom="0.75" header="0.3" footer="0.3"/>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heetViews>
  <sheetFormatPr baseColWidth="10" defaultRowHeight="12" customHeight="1"/>
  <cols>
    <col min="1" max="1" width="51.7109375" style="39" bestFit="1" customWidth="1"/>
    <col min="2" max="2" width="8" style="39" bestFit="1" customWidth="1"/>
    <col min="3" max="3" width="6.5703125" style="39" bestFit="1" customWidth="1"/>
    <col min="4" max="4" width="8" style="39" bestFit="1" customWidth="1"/>
    <col min="5" max="5" width="4.5703125" style="39" bestFit="1" customWidth="1"/>
    <col min="6" max="6" width="8" style="39" bestFit="1" customWidth="1"/>
    <col min="7" max="7" width="4.5703125" style="39" bestFit="1" customWidth="1"/>
    <col min="8" max="8" width="8" style="39" bestFit="1" customWidth="1"/>
    <col min="9" max="9" width="4.5703125" style="39" bestFit="1" customWidth="1"/>
    <col min="10" max="16384" width="11.42578125" style="39"/>
  </cols>
  <sheetData>
    <row r="1" spans="1:11" ht="12.75">
      <c r="A1" s="49" t="s">
        <v>267</v>
      </c>
      <c r="B1" s="178"/>
      <c r="C1" s="178"/>
      <c r="D1" s="178"/>
      <c r="E1" s="178"/>
    </row>
    <row r="3" spans="1:11" ht="27" customHeight="1">
      <c r="A3" s="190"/>
      <c r="B3" s="454" t="s">
        <v>108</v>
      </c>
      <c r="C3" s="455"/>
      <c r="D3" s="455"/>
      <c r="E3" s="456"/>
      <c r="F3" s="454" t="s">
        <v>109</v>
      </c>
      <c r="G3" s="455"/>
      <c r="H3" s="455"/>
      <c r="I3" s="456"/>
    </row>
    <row r="4" spans="1:11" ht="12" customHeight="1">
      <c r="A4" s="457" t="s">
        <v>106</v>
      </c>
      <c r="B4" s="459">
        <v>2012</v>
      </c>
      <c r="C4" s="460"/>
      <c r="D4" s="461">
        <v>2013</v>
      </c>
      <c r="E4" s="462"/>
      <c r="F4" s="459">
        <v>2022</v>
      </c>
      <c r="G4" s="460"/>
      <c r="H4" s="461">
        <v>2023</v>
      </c>
      <c r="I4" s="462"/>
    </row>
    <row r="5" spans="1:11" ht="12" customHeight="1">
      <c r="A5" s="458"/>
      <c r="B5" s="193" t="s">
        <v>88</v>
      </c>
      <c r="C5" s="188" t="s">
        <v>73</v>
      </c>
      <c r="D5" s="188" t="s">
        <v>88</v>
      </c>
      <c r="E5" s="189" t="s">
        <v>73</v>
      </c>
      <c r="F5" s="193" t="s">
        <v>88</v>
      </c>
      <c r="G5" s="188" t="s">
        <v>73</v>
      </c>
      <c r="H5" s="188" t="s">
        <v>88</v>
      </c>
      <c r="I5" s="189" t="s">
        <v>73</v>
      </c>
    </row>
    <row r="6" spans="1:11" s="177" customFormat="1" ht="12" customHeight="1">
      <c r="A6" s="190" t="s">
        <v>246</v>
      </c>
      <c r="B6" s="194">
        <v>28</v>
      </c>
      <c r="C6" s="191">
        <v>12.389380530973451</v>
      </c>
      <c r="D6" s="191">
        <v>32</v>
      </c>
      <c r="E6" s="192">
        <v>14.159292035398231</v>
      </c>
      <c r="F6" s="194">
        <v>50</v>
      </c>
      <c r="G6" s="191">
        <v>17.730496453900709</v>
      </c>
      <c r="H6" s="191">
        <v>54</v>
      </c>
      <c r="I6" s="192">
        <v>19.148936170212767</v>
      </c>
    </row>
    <row r="7" spans="1:11" s="177" customFormat="1" ht="12" customHeight="1">
      <c r="A7" s="183" t="s">
        <v>290</v>
      </c>
      <c r="B7" s="195">
        <v>32</v>
      </c>
      <c r="C7" s="51">
        <v>14.159292035398231</v>
      </c>
      <c r="D7" s="51">
        <v>41</v>
      </c>
      <c r="E7" s="184">
        <v>18.141592920353983</v>
      </c>
      <c r="F7" s="195">
        <v>66</v>
      </c>
      <c r="G7" s="51">
        <v>23.404255319148938</v>
      </c>
      <c r="H7" s="51">
        <v>71</v>
      </c>
      <c r="I7" s="184">
        <v>25.177304964539005</v>
      </c>
    </row>
    <row r="8" spans="1:11" s="177" customFormat="1" ht="12" customHeight="1">
      <c r="A8" s="183" t="s">
        <v>247</v>
      </c>
      <c r="B8" s="195">
        <v>93</v>
      </c>
      <c r="C8" s="51">
        <v>41.150442477876105</v>
      </c>
      <c r="D8" s="51">
        <v>111</v>
      </c>
      <c r="E8" s="184">
        <v>49.115044247787608</v>
      </c>
      <c r="F8" s="195">
        <v>90</v>
      </c>
      <c r="G8" s="51">
        <v>31.914893617021278</v>
      </c>
      <c r="H8" s="51">
        <v>110</v>
      </c>
      <c r="I8" s="184">
        <v>39.00709219858156</v>
      </c>
    </row>
    <row r="9" spans="1:11" s="182" customFormat="1" ht="12" customHeight="1">
      <c r="A9" s="185" t="s">
        <v>244</v>
      </c>
      <c r="B9" s="196">
        <v>153</v>
      </c>
      <c r="C9" s="181">
        <v>67.69911504424779</v>
      </c>
      <c r="D9" s="181">
        <v>184</v>
      </c>
      <c r="E9" s="186">
        <v>81.415929203539832</v>
      </c>
      <c r="F9" s="196">
        <v>206</v>
      </c>
      <c r="G9" s="181">
        <v>73.049645390070921</v>
      </c>
      <c r="H9" s="181">
        <v>235</v>
      </c>
      <c r="I9" s="186">
        <v>83.333333333333343</v>
      </c>
    </row>
    <row r="10" spans="1:11" s="182" customFormat="1" ht="12" customHeight="1">
      <c r="A10" s="185" t="s">
        <v>110</v>
      </c>
      <c r="B10" s="196">
        <v>54</v>
      </c>
      <c r="C10" s="181">
        <v>23.893805309734514</v>
      </c>
      <c r="D10" s="181">
        <v>16</v>
      </c>
      <c r="E10" s="186">
        <v>7.0796460176991154</v>
      </c>
      <c r="F10" s="196">
        <v>54</v>
      </c>
      <c r="G10" s="181">
        <v>19.148936170212767</v>
      </c>
      <c r="H10" s="181">
        <v>9</v>
      </c>
      <c r="I10" s="186">
        <v>3.1914893617021276</v>
      </c>
    </row>
    <row r="11" spans="1:11" s="182" customFormat="1" ht="12" customHeight="1">
      <c r="A11" s="187" t="s">
        <v>111</v>
      </c>
      <c r="B11" s="202">
        <v>19</v>
      </c>
      <c r="C11" s="203">
        <v>8.4070796460176993</v>
      </c>
      <c r="D11" s="203">
        <v>26</v>
      </c>
      <c r="E11" s="204">
        <v>11.504424778761061</v>
      </c>
      <c r="F11" s="202">
        <v>22</v>
      </c>
      <c r="G11" s="203">
        <v>7.8014184397163122</v>
      </c>
      <c r="H11" s="203">
        <v>38</v>
      </c>
      <c r="I11" s="204">
        <v>13.475177304964539</v>
      </c>
    </row>
    <row r="12" spans="1:11" s="182" customFormat="1" ht="12" customHeight="1">
      <c r="A12" s="197" t="s">
        <v>245</v>
      </c>
      <c r="B12" s="201">
        <v>226</v>
      </c>
      <c r="C12" s="198">
        <v>100</v>
      </c>
      <c r="D12" s="199">
        <v>226</v>
      </c>
      <c r="E12" s="200">
        <v>100</v>
      </c>
      <c r="F12" s="201">
        <v>282</v>
      </c>
      <c r="G12" s="198">
        <v>100</v>
      </c>
      <c r="H12" s="199">
        <v>282</v>
      </c>
      <c r="I12" s="200">
        <v>100</v>
      </c>
    </row>
    <row r="13" spans="1:11" ht="12" customHeight="1">
      <c r="I13" s="237" t="s">
        <v>2</v>
      </c>
    </row>
    <row r="14" spans="1:11" ht="12" customHeight="1">
      <c r="B14" s="177"/>
      <c r="C14" s="177"/>
      <c r="D14" s="177"/>
      <c r="E14" s="177"/>
      <c r="F14" s="177"/>
      <c r="G14" s="177"/>
      <c r="H14" s="177"/>
      <c r="I14" s="177"/>
      <c r="J14" s="177"/>
      <c r="K14" s="177"/>
    </row>
    <row r="15" spans="1:11" ht="52.5" customHeight="1">
      <c r="A15" s="453" t="s">
        <v>327</v>
      </c>
      <c r="B15" s="453"/>
      <c r="C15" s="453"/>
      <c r="D15" s="453"/>
      <c r="E15" s="453"/>
      <c r="F15" s="453"/>
      <c r="G15" s="453"/>
      <c r="H15" s="453"/>
      <c r="I15" s="453"/>
      <c r="J15" s="453"/>
      <c r="K15" s="177"/>
    </row>
    <row r="16" spans="1:11" ht="12" customHeight="1">
      <c r="A16" s="177" t="s">
        <v>230</v>
      </c>
      <c r="B16" s="177"/>
      <c r="C16" s="177"/>
      <c r="D16" s="177"/>
      <c r="E16" s="177"/>
      <c r="F16" s="177"/>
      <c r="G16" s="177"/>
      <c r="H16" s="177"/>
      <c r="I16" s="177"/>
      <c r="J16" s="177"/>
      <c r="K16" s="177"/>
    </row>
    <row r="17" spans="1:11" ht="12" customHeight="1">
      <c r="A17" s="177" t="s">
        <v>318</v>
      </c>
      <c r="B17" s="177"/>
      <c r="C17" s="177"/>
      <c r="D17" s="177"/>
      <c r="E17" s="177"/>
      <c r="F17" s="177"/>
      <c r="G17" s="177"/>
      <c r="H17" s="177"/>
      <c r="I17" s="177"/>
      <c r="J17" s="177"/>
      <c r="K17" s="177"/>
    </row>
  </sheetData>
  <mergeCells count="8">
    <mergeCell ref="A15:J15"/>
    <mergeCell ref="B3:E3"/>
    <mergeCell ref="F3:I3"/>
    <mergeCell ref="A4:A5"/>
    <mergeCell ref="B4:C4"/>
    <mergeCell ref="D4:E4"/>
    <mergeCell ref="F4:G4"/>
    <mergeCell ref="H4:I4"/>
  </mergeCell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zoomScaleNormal="100" workbookViewId="0">
      <selection sqref="A1:I1"/>
    </sheetView>
  </sheetViews>
  <sheetFormatPr baseColWidth="10" defaultRowHeight="12" customHeight="1"/>
  <cols>
    <col min="1" max="1" width="46.28515625" style="1" customWidth="1"/>
    <col min="2" max="2" width="13.42578125" style="1" customWidth="1"/>
    <col min="3" max="3" width="13.7109375" style="1" customWidth="1"/>
    <col min="4" max="4" width="11.5703125" style="1" bestFit="1" customWidth="1"/>
    <col min="5" max="5" width="14.7109375" style="1" bestFit="1" customWidth="1"/>
    <col min="6" max="6" width="11.5703125" style="1" bestFit="1" customWidth="1"/>
    <col min="7" max="7" width="14.7109375" style="1" bestFit="1" customWidth="1"/>
    <col min="8" max="8" width="11.5703125" style="1" bestFit="1" customWidth="1"/>
    <col min="9" max="9" width="14.7109375" style="1" bestFit="1" customWidth="1"/>
    <col min="10" max="16384" width="11.42578125" style="177"/>
  </cols>
  <sheetData>
    <row r="1" spans="1:10" ht="15.95" customHeight="1">
      <c r="A1" s="465" t="s">
        <v>304</v>
      </c>
      <c r="B1" s="465"/>
      <c r="C1" s="465"/>
      <c r="D1" s="465"/>
      <c r="E1" s="465"/>
      <c r="F1" s="465"/>
      <c r="G1" s="465"/>
      <c r="H1" s="465"/>
      <c r="I1" s="465"/>
    </row>
    <row r="5" spans="1:10" ht="12" customHeight="1">
      <c r="A5" s="466"/>
      <c r="B5" s="468">
        <v>2020</v>
      </c>
      <c r="C5" s="469"/>
      <c r="D5" s="468">
        <v>2021</v>
      </c>
      <c r="E5" s="470"/>
      <c r="F5" s="471">
        <v>2022</v>
      </c>
      <c r="G5" s="469"/>
      <c r="H5" s="472">
        <v>2023</v>
      </c>
      <c r="I5" s="473"/>
      <c r="J5" s="474"/>
    </row>
    <row r="6" spans="1:10" ht="63.75" customHeight="1">
      <c r="A6" s="467"/>
      <c r="B6" s="209" t="s">
        <v>88</v>
      </c>
      <c r="C6" s="220" t="s">
        <v>248</v>
      </c>
      <c r="D6" s="209" t="s">
        <v>88</v>
      </c>
      <c r="E6" s="231" t="s">
        <v>248</v>
      </c>
      <c r="F6" s="209" t="s">
        <v>88</v>
      </c>
      <c r="G6" s="220" t="s">
        <v>248</v>
      </c>
      <c r="H6" s="209" t="s">
        <v>88</v>
      </c>
      <c r="I6" s="210" t="s">
        <v>248</v>
      </c>
      <c r="J6" s="353" t="s">
        <v>268</v>
      </c>
    </row>
    <row r="7" spans="1:10" ht="12" customHeight="1">
      <c r="A7" s="211" t="s">
        <v>83</v>
      </c>
      <c r="B7" s="212">
        <v>36</v>
      </c>
      <c r="C7" s="221">
        <v>0.13</v>
      </c>
      <c r="D7" s="212">
        <v>31</v>
      </c>
      <c r="E7" s="232">
        <v>0.1</v>
      </c>
      <c r="F7" s="226">
        <v>28</v>
      </c>
      <c r="G7" s="221">
        <v>0.09</v>
      </c>
      <c r="H7" s="212">
        <v>35</v>
      </c>
      <c r="I7" s="213">
        <v>0.1</v>
      </c>
      <c r="J7" s="354">
        <v>0.72</v>
      </c>
    </row>
    <row r="8" spans="1:10" ht="12" customHeight="1">
      <c r="A8" s="214" t="s">
        <v>82</v>
      </c>
      <c r="B8" s="205">
        <v>23008</v>
      </c>
      <c r="C8" s="222">
        <v>79.91</v>
      </c>
      <c r="D8" s="205">
        <v>23217</v>
      </c>
      <c r="E8" s="233">
        <v>78.290000000000006</v>
      </c>
      <c r="F8" s="227">
        <v>24669</v>
      </c>
      <c r="G8" s="222">
        <v>76.680000000000007</v>
      </c>
      <c r="H8" s="205">
        <v>26248</v>
      </c>
      <c r="I8" s="41">
        <v>74.680000000000007</v>
      </c>
      <c r="J8" s="355">
        <v>3.2</v>
      </c>
    </row>
    <row r="9" spans="1:10" ht="12" customHeight="1">
      <c r="A9" s="215" t="s">
        <v>81</v>
      </c>
      <c r="B9" s="206">
        <v>23044</v>
      </c>
      <c r="C9" s="223">
        <v>80.03</v>
      </c>
      <c r="D9" s="206">
        <v>23248</v>
      </c>
      <c r="E9" s="234">
        <v>78.39</v>
      </c>
      <c r="F9" s="228">
        <v>24697</v>
      </c>
      <c r="G9" s="223">
        <v>76.77</v>
      </c>
      <c r="H9" s="206">
        <v>26283</v>
      </c>
      <c r="I9" s="40">
        <v>74.78</v>
      </c>
      <c r="J9" s="356">
        <v>3.19</v>
      </c>
    </row>
    <row r="10" spans="1:10" ht="12" customHeight="1">
      <c r="A10" s="214" t="s">
        <v>80</v>
      </c>
      <c r="B10" s="205">
        <v>640</v>
      </c>
      <c r="C10" s="222">
        <v>2.2200000000000002</v>
      </c>
      <c r="D10" s="205">
        <v>1040</v>
      </c>
      <c r="E10" s="233">
        <v>3.51</v>
      </c>
      <c r="F10" s="227">
        <v>1806</v>
      </c>
      <c r="G10" s="222">
        <v>5.61</v>
      </c>
      <c r="H10" s="205">
        <v>2517</v>
      </c>
      <c r="I10" s="41">
        <v>7.16</v>
      </c>
      <c r="J10" s="355">
        <v>25.34</v>
      </c>
    </row>
    <row r="11" spans="1:10" ht="12" customHeight="1">
      <c r="A11" s="214" t="s">
        <v>79</v>
      </c>
      <c r="B11" s="205">
        <v>3550</v>
      </c>
      <c r="C11" s="222">
        <v>12.33</v>
      </c>
      <c r="D11" s="205">
        <v>3847</v>
      </c>
      <c r="E11" s="233">
        <v>12.97</v>
      </c>
      <c r="F11" s="227">
        <v>4154</v>
      </c>
      <c r="G11" s="222">
        <v>12.91</v>
      </c>
      <c r="H11" s="205">
        <v>4699</v>
      </c>
      <c r="I11" s="41">
        <v>13.37</v>
      </c>
      <c r="J11" s="355">
        <v>90.24</v>
      </c>
    </row>
    <row r="12" spans="1:10" ht="12" customHeight="1">
      <c r="A12" s="214" t="s">
        <v>78</v>
      </c>
      <c r="B12" s="205">
        <v>1560</v>
      </c>
      <c r="C12" s="222">
        <v>5.42</v>
      </c>
      <c r="D12" s="205">
        <v>1522</v>
      </c>
      <c r="E12" s="233">
        <v>5.13</v>
      </c>
      <c r="F12" s="227">
        <v>1513</v>
      </c>
      <c r="G12" s="222">
        <v>4.7</v>
      </c>
      <c r="H12" s="205">
        <v>1650</v>
      </c>
      <c r="I12" s="41">
        <v>4.6900000000000004</v>
      </c>
      <c r="J12" s="355">
        <v>2.2799999999999998</v>
      </c>
    </row>
    <row r="13" spans="1:10" ht="12" customHeight="1">
      <c r="A13" s="216" t="s">
        <v>77</v>
      </c>
      <c r="B13" s="207">
        <v>5750</v>
      </c>
      <c r="C13" s="224">
        <v>19.97</v>
      </c>
      <c r="D13" s="207">
        <v>6409</v>
      </c>
      <c r="E13" s="235">
        <v>21.61</v>
      </c>
      <c r="F13" s="229">
        <v>7473</v>
      </c>
      <c r="G13" s="224">
        <v>23.23</v>
      </c>
      <c r="H13" s="207">
        <v>8866</v>
      </c>
      <c r="I13" s="208">
        <v>25.22</v>
      </c>
      <c r="J13" s="357">
        <v>10.14</v>
      </c>
    </row>
    <row r="14" spans="1:10" ht="12" customHeight="1">
      <c r="A14" s="217" t="s">
        <v>76</v>
      </c>
      <c r="B14" s="218">
        <v>28794</v>
      </c>
      <c r="C14" s="225">
        <v>100</v>
      </c>
      <c r="D14" s="218">
        <v>29657</v>
      </c>
      <c r="E14" s="236">
        <v>100</v>
      </c>
      <c r="F14" s="230">
        <v>32170</v>
      </c>
      <c r="G14" s="225">
        <v>100</v>
      </c>
      <c r="H14" s="218">
        <v>35149</v>
      </c>
      <c r="I14" s="219">
        <v>100</v>
      </c>
      <c r="J14" s="358">
        <v>3.85</v>
      </c>
    </row>
    <row r="15" spans="1:10" ht="13.5" customHeight="1">
      <c r="J15" s="238" t="s">
        <v>2</v>
      </c>
    </row>
    <row r="16" spans="1:10" ht="13.5" customHeight="1">
      <c r="A16" s="475" t="s">
        <v>311</v>
      </c>
      <c r="B16" s="475"/>
      <c r="C16" s="475"/>
      <c r="D16" s="475"/>
      <c r="E16" s="475"/>
      <c r="F16" s="475"/>
      <c r="G16" s="475"/>
      <c r="H16" s="475"/>
      <c r="I16" s="475"/>
      <c r="J16" s="475"/>
    </row>
    <row r="17" spans="1:10" ht="34.5" customHeight="1">
      <c r="A17" s="463" t="s">
        <v>328</v>
      </c>
      <c r="B17" s="464"/>
      <c r="C17" s="464"/>
      <c r="D17" s="464"/>
      <c r="E17" s="464"/>
      <c r="F17" s="464"/>
      <c r="G17" s="464"/>
      <c r="H17" s="464"/>
      <c r="I17" s="464"/>
      <c r="J17" s="464"/>
    </row>
    <row r="18" spans="1:10" ht="12" customHeight="1">
      <c r="A18" s="1" t="s">
        <v>307</v>
      </c>
    </row>
    <row r="19" spans="1:10" ht="12" customHeight="1">
      <c r="A19" s="1" t="s">
        <v>319</v>
      </c>
    </row>
  </sheetData>
  <mergeCells count="8">
    <mergeCell ref="A17:J17"/>
    <mergeCell ref="A1:I1"/>
    <mergeCell ref="A5:A6"/>
    <mergeCell ref="B5:C5"/>
    <mergeCell ref="D5:E5"/>
    <mergeCell ref="F5:G5"/>
    <mergeCell ref="H5:J5"/>
    <mergeCell ref="A16:J16"/>
  </mergeCells>
  <pageMargins left="0.25" right="0.25" top="0.75" bottom="0.75" header="0.3" footer="0.3"/>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7"/>
  <sheetViews>
    <sheetView zoomScaleNormal="100" workbookViewId="0">
      <selection sqref="A1:I1"/>
    </sheetView>
  </sheetViews>
  <sheetFormatPr baseColWidth="10" defaultRowHeight="12" customHeight="1"/>
  <cols>
    <col min="1" max="1" width="38.7109375" style="39" customWidth="1"/>
    <col min="2" max="3" width="11.42578125" style="39" customWidth="1"/>
    <col min="4" max="4" width="8" style="39" bestFit="1" customWidth="1"/>
    <col min="5" max="5" width="8.42578125" style="39" bestFit="1" customWidth="1"/>
    <col min="6" max="6" width="8" style="39" bestFit="1" customWidth="1"/>
    <col min="7" max="7" width="8.42578125" style="39" bestFit="1" customWidth="1"/>
    <col min="8" max="8" width="8" style="39" bestFit="1" customWidth="1"/>
    <col min="9" max="9" width="8.42578125" style="39" bestFit="1" customWidth="1"/>
    <col min="10" max="10" width="12.85546875" style="39" bestFit="1" customWidth="1"/>
    <col min="11" max="16384" width="11.42578125" style="39"/>
  </cols>
  <sheetData>
    <row r="1" spans="1:20" ht="15.95" customHeight="1">
      <c r="A1" s="476" t="s">
        <v>308</v>
      </c>
      <c r="B1" s="476"/>
      <c r="C1" s="476"/>
      <c r="D1" s="477"/>
      <c r="E1" s="477"/>
      <c r="F1" s="477"/>
      <c r="G1" s="477"/>
      <c r="H1" s="477"/>
      <c r="I1" s="477"/>
      <c r="J1" s="359"/>
    </row>
    <row r="2" spans="1:20" ht="12" customHeight="1">
      <c r="A2" s="359"/>
      <c r="B2" s="359"/>
      <c r="C2" s="359"/>
      <c r="D2" s="359"/>
      <c r="E2" s="359"/>
      <c r="F2" s="359"/>
      <c r="G2" s="359"/>
      <c r="H2" s="359"/>
      <c r="I2" s="359"/>
      <c r="J2" s="359"/>
    </row>
    <row r="3" spans="1:20" ht="12" customHeight="1">
      <c r="A3" s="1"/>
      <c r="B3" s="1"/>
      <c r="C3" s="1"/>
      <c r="D3" s="1"/>
      <c r="E3" s="1"/>
      <c r="F3" s="1"/>
      <c r="G3" s="1"/>
      <c r="H3" s="1"/>
      <c r="I3" s="1"/>
      <c r="J3" s="1"/>
    </row>
    <row r="4" spans="1:20" ht="12" customHeight="1">
      <c r="A4" s="1"/>
      <c r="B4" s="1"/>
      <c r="C4" s="1"/>
      <c r="D4" s="1"/>
      <c r="E4" s="1"/>
      <c r="F4" s="1"/>
      <c r="G4" s="1"/>
      <c r="H4" s="1"/>
      <c r="I4" s="1"/>
      <c r="J4" s="1"/>
    </row>
    <row r="5" spans="1:20" ht="12" customHeight="1">
      <c r="A5" s="1"/>
      <c r="B5" s="1"/>
      <c r="C5" s="1"/>
      <c r="D5" s="1"/>
      <c r="E5" s="1"/>
      <c r="F5" s="1"/>
      <c r="G5" s="1"/>
      <c r="H5" s="1"/>
      <c r="I5" s="1"/>
      <c r="J5" s="1"/>
    </row>
    <row r="6" spans="1:20" ht="12" customHeight="1">
      <c r="A6" s="479"/>
      <c r="B6" s="481">
        <v>2020</v>
      </c>
      <c r="C6" s="482"/>
      <c r="D6" s="483">
        <v>2021</v>
      </c>
      <c r="E6" s="484"/>
      <c r="F6" s="481">
        <v>2022</v>
      </c>
      <c r="G6" s="482"/>
      <c r="H6" s="485">
        <v>2023</v>
      </c>
      <c r="I6" s="485"/>
      <c r="J6" s="486"/>
    </row>
    <row r="7" spans="1:20" ht="12" customHeight="1">
      <c r="A7" s="480"/>
      <c r="B7" s="360" t="s">
        <v>88</v>
      </c>
      <c r="C7" s="361" t="s">
        <v>269</v>
      </c>
      <c r="D7" s="362" t="s">
        <v>88</v>
      </c>
      <c r="E7" s="363" t="s">
        <v>269</v>
      </c>
      <c r="F7" s="360" t="s">
        <v>88</v>
      </c>
      <c r="G7" s="361" t="s">
        <v>269</v>
      </c>
      <c r="H7" s="362" t="s">
        <v>88</v>
      </c>
      <c r="I7" s="364" t="s">
        <v>269</v>
      </c>
      <c r="J7" s="365" t="s">
        <v>268</v>
      </c>
    </row>
    <row r="8" spans="1:20" ht="12" customHeight="1">
      <c r="A8" s="366" t="s">
        <v>84</v>
      </c>
      <c r="B8" s="367">
        <v>20218</v>
      </c>
      <c r="C8" s="368">
        <v>94.831144465290805</v>
      </c>
      <c r="D8" s="369">
        <v>20943</v>
      </c>
      <c r="E8" s="370">
        <v>94.979591836734684</v>
      </c>
      <c r="F8" s="367">
        <v>23186</v>
      </c>
      <c r="G8" s="368">
        <v>95.403859605809984</v>
      </c>
      <c r="H8" s="369">
        <v>25844</v>
      </c>
      <c r="I8" s="371">
        <v>96.0279418868205</v>
      </c>
      <c r="J8" s="372">
        <v>3.72</v>
      </c>
      <c r="M8" s="177"/>
      <c r="N8" s="177"/>
      <c r="O8" s="177"/>
      <c r="P8" s="177"/>
      <c r="Q8" s="177"/>
      <c r="R8" s="177"/>
      <c r="S8" s="177"/>
      <c r="T8" s="177"/>
    </row>
    <row r="9" spans="1:20" ht="12" customHeight="1">
      <c r="A9" s="373" t="s">
        <v>85</v>
      </c>
      <c r="B9" s="374">
        <v>526</v>
      </c>
      <c r="C9" s="375">
        <v>2.4671669793621014</v>
      </c>
      <c r="D9" s="376">
        <v>522</v>
      </c>
      <c r="E9" s="377">
        <v>2.3673469387755102</v>
      </c>
      <c r="F9" s="374">
        <v>511</v>
      </c>
      <c r="G9" s="375">
        <v>2.102621075587376</v>
      </c>
      <c r="H9" s="376">
        <v>477</v>
      </c>
      <c r="I9" s="378">
        <v>1.7723776613532491</v>
      </c>
      <c r="J9" s="379">
        <v>50.48</v>
      </c>
      <c r="L9" s="177"/>
      <c r="M9" s="177"/>
      <c r="N9" s="177"/>
      <c r="O9" s="177"/>
      <c r="P9" s="177"/>
      <c r="Q9" s="177"/>
      <c r="R9" s="177"/>
      <c r="S9" s="177"/>
      <c r="T9" s="177"/>
    </row>
    <row r="10" spans="1:20" ht="12" customHeight="1">
      <c r="A10" s="373" t="s">
        <v>86</v>
      </c>
      <c r="B10" s="374">
        <v>519</v>
      </c>
      <c r="C10" s="375">
        <v>2.4343339587242028</v>
      </c>
      <c r="D10" s="376">
        <v>537</v>
      </c>
      <c r="E10" s="377">
        <v>2.435374149659864</v>
      </c>
      <c r="F10" s="374">
        <v>567</v>
      </c>
      <c r="G10" s="375">
        <v>2.3330453030490061</v>
      </c>
      <c r="H10" s="376">
        <v>555</v>
      </c>
      <c r="I10" s="378">
        <v>2.0622004235871141</v>
      </c>
      <c r="J10" s="379">
        <v>58.54</v>
      </c>
      <c r="L10" s="177"/>
      <c r="M10" s="177"/>
      <c r="N10" s="177"/>
      <c r="O10" s="177"/>
      <c r="P10" s="177"/>
      <c r="Q10" s="177"/>
      <c r="R10" s="177"/>
      <c r="S10" s="177"/>
      <c r="T10" s="177"/>
    </row>
    <row r="11" spans="1:20" ht="12" customHeight="1">
      <c r="A11" s="380" t="s">
        <v>289</v>
      </c>
      <c r="B11" s="381">
        <v>57</v>
      </c>
      <c r="C11" s="382">
        <v>0.2673545966228893</v>
      </c>
      <c r="D11" s="383">
        <v>48</v>
      </c>
      <c r="E11" s="384">
        <v>0.21768707482993196</v>
      </c>
      <c r="F11" s="381">
        <v>39</v>
      </c>
      <c r="G11" s="382">
        <v>0.16047401555363536</v>
      </c>
      <c r="H11" s="383">
        <v>37</v>
      </c>
      <c r="I11" s="385">
        <v>0.13748002823914093</v>
      </c>
      <c r="J11" s="386">
        <v>60.66</v>
      </c>
      <c r="L11" s="177"/>
      <c r="M11" s="177"/>
      <c r="N11" s="177"/>
      <c r="O11" s="177"/>
      <c r="P11" s="177"/>
      <c r="Q11" s="177"/>
      <c r="R11" s="177"/>
      <c r="S11" s="177"/>
      <c r="T11" s="177"/>
    </row>
    <row r="12" spans="1:20" ht="12" customHeight="1">
      <c r="A12" s="387" t="s">
        <v>87</v>
      </c>
      <c r="B12" s="388">
        <v>21320</v>
      </c>
      <c r="C12" s="389">
        <v>100</v>
      </c>
      <c r="D12" s="390">
        <v>22050</v>
      </c>
      <c r="E12" s="391">
        <v>100</v>
      </c>
      <c r="F12" s="388">
        <v>24303</v>
      </c>
      <c r="G12" s="389">
        <v>100</v>
      </c>
      <c r="H12" s="390">
        <v>26913</v>
      </c>
      <c r="I12" s="392">
        <v>100</v>
      </c>
      <c r="J12" s="393">
        <v>3.87</v>
      </c>
      <c r="L12" s="177"/>
      <c r="M12" s="177"/>
      <c r="N12" s="177"/>
      <c r="O12" s="177"/>
      <c r="P12" s="177"/>
      <c r="Q12" s="177"/>
      <c r="R12" s="177"/>
      <c r="S12" s="177"/>
      <c r="T12" s="177"/>
    </row>
    <row r="13" spans="1:20" ht="12" customHeight="1">
      <c r="A13" s="1"/>
      <c r="B13" s="1"/>
      <c r="C13" s="1"/>
      <c r="D13" s="1"/>
      <c r="E13" s="1"/>
      <c r="F13" s="1"/>
      <c r="G13" s="1"/>
      <c r="H13" s="394"/>
      <c r="I13" s="1"/>
      <c r="J13" s="238" t="s">
        <v>2</v>
      </c>
    </row>
    <row r="14" spans="1:20" ht="12" customHeight="1">
      <c r="A14" s="1"/>
      <c r="B14" s="1"/>
      <c r="C14" s="1"/>
      <c r="D14" s="1"/>
      <c r="E14" s="1"/>
      <c r="F14" s="1"/>
      <c r="G14" s="1"/>
      <c r="H14" s="1"/>
      <c r="I14" s="1"/>
      <c r="J14" s="1"/>
    </row>
    <row r="15" spans="1:20" ht="24" customHeight="1">
      <c r="A15" s="478" t="s">
        <v>329</v>
      </c>
      <c r="B15" s="478"/>
      <c r="C15" s="478"/>
      <c r="D15" s="478"/>
      <c r="E15" s="478"/>
      <c r="F15" s="478"/>
      <c r="G15" s="478"/>
      <c r="H15" s="478"/>
      <c r="I15" s="478"/>
      <c r="J15" s="478"/>
    </row>
    <row r="16" spans="1:20" ht="12" customHeight="1">
      <c r="A16" s="1" t="s">
        <v>309</v>
      </c>
      <c r="B16" s="1"/>
      <c r="C16" s="1"/>
      <c r="D16" s="1"/>
      <c r="E16" s="1"/>
      <c r="F16" s="1"/>
      <c r="G16" s="1"/>
      <c r="H16" s="1"/>
      <c r="I16" s="1"/>
      <c r="J16" s="1"/>
    </row>
    <row r="17" spans="1:10" ht="12" customHeight="1">
      <c r="A17" s="1" t="s">
        <v>319</v>
      </c>
      <c r="B17" s="1"/>
      <c r="C17" s="1"/>
      <c r="D17" s="1"/>
      <c r="E17" s="1"/>
      <c r="F17" s="1"/>
      <c r="G17" s="1"/>
      <c r="H17" s="1"/>
      <c r="I17" s="1"/>
      <c r="J17" s="1"/>
    </row>
  </sheetData>
  <mergeCells count="7">
    <mergeCell ref="A1:I1"/>
    <mergeCell ref="A15:J15"/>
    <mergeCell ref="A6:A7"/>
    <mergeCell ref="B6:C6"/>
    <mergeCell ref="D6:E6"/>
    <mergeCell ref="F6:G6"/>
    <mergeCell ref="H6:J6"/>
  </mergeCells>
  <pageMargins left="0.25" right="0.25" top="0.75" bottom="0.75" header="0.3" footer="0.3"/>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workbookViewId="0"/>
  </sheetViews>
  <sheetFormatPr baseColWidth="10" defaultRowHeight="12" customHeight="1"/>
  <cols>
    <col min="1" max="1" width="42.7109375" style="39" bestFit="1" customWidth="1"/>
    <col min="2" max="2" width="14.7109375" style="39" bestFit="1" customWidth="1"/>
    <col min="3" max="16384" width="11.42578125" style="39"/>
  </cols>
  <sheetData>
    <row r="1" spans="1:2" ht="15.95" customHeight="1">
      <c r="A1" s="281" t="s">
        <v>270</v>
      </c>
      <c r="B1" s="178"/>
    </row>
    <row r="2" spans="1:2" ht="15.95" customHeight="1">
      <c r="A2" s="42"/>
    </row>
    <row r="18" spans="1:11" ht="14.1" customHeight="1">
      <c r="A18" s="239"/>
      <c r="B18" s="240"/>
      <c r="C18" s="237" t="s">
        <v>2</v>
      </c>
    </row>
    <row r="19" spans="1:11" ht="12" customHeight="1">
      <c r="B19" s="177"/>
      <c r="C19" s="177"/>
      <c r="D19" s="177"/>
      <c r="E19" s="177"/>
      <c r="F19" s="177"/>
      <c r="G19" s="177"/>
      <c r="H19" s="177"/>
      <c r="I19" s="177"/>
      <c r="J19" s="177"/>
      <c r="K19" s="177"/>
    </row>
    <row r="20" spans="1:11" ht="12" customHeight="1">
      <c r="A20" s="177" t="s">
        <v>271</v>
      </c>
      <c r="B20" s="177"/>
      <c r="C20" s="177"/>
      <c r="D20" s="177"/>
      <c r="E20" s="177"/>
      <c r="F20" s="177"/>
      <c r="G20" s="177"/>
      <c r="H20" s="177"/>
      <c r="I20" s="177"/>
      <c r="J20" s="177"/>
      <c r="K20" s="177"/>
    </row>
    <row r="21" spans="1:11" ht="12" customHeight="1">
      <c r="A21" s="177" t="s">
        <v>318</v>
      </c>
      <c r="B21" s="177"/>
      <c r="C21" s="177"/>
      <c r="D21" s="177"/>
      <c r="E21" s="177"/>
      <c r="F21" s="177"/>
      <c r="G21" s="177"/>
      <c r="H21" s="177"/>
      <c r="I21" s="177"/>
      <c r="J21" s="177"/>
      <c r="K21" s="177"/>
    </row>
    <row r="23" spans="1:11" ht="14.1" customHeight="1">
      <c r="A23" s="44" t="s">
        <v>89</v>
      </c>
      <c r="B23" s="45">
        <v>2023</v>
      </c>
    </row>
    <row r="24" spans="1:11" ht="14.1" customHeight="1">
      <c r="A24" s="46" t="s">
        <v>90</v>
      </c>
      <c r="B24" s="47">
        <v>201</v>
      </c>
    </row>
    <row r="25" spans="1:11" ht="14.1" customHeight="1">
      <c r="A25" s="46" t="s">
        <v>91</v>
      </c>
      <c r="B25" s="47">
        <v>389</v>
      </c>
    </row>
    <row r="26" spans="1:11" ht="14.1" customHeight="1">
      <c r="A26" s="46" t="s">
        <v>92</v>
      </c>
      <c r="B26" s="47">
        <v>590</v>
      </c>
      <c r="C26" s="48"/>
      <c r="D26" s="48"/>
      <c r="E26" s="48"/>
      <c r="F26" s="48"/>
      <c r="G26" s="48"/>
      <c r="H26" s="48"/>
      <c r="I26" s="48"/>
      <c r="J26" s="48"/>
      <c r="K26" s="48"/>
    </row>
  </sheetData>
  <pageMargins left="0.05" right="0.05" top="0.5" bottom="0.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zoomScaleNormal="100" workbookViewId="0"/>
  </sheetViews>
  <sheetFormatPr baseColWidth="10" defaultRowHeight="12" customHeight="1"/>
  <cols>
    <col min="1" max="1" width="16.28515625" style="395" customWidth="1"/>
    <col min="2" max="2" width="10.7109375" style="395" bestFit="1" customWidth="1"/>
    <col min="3" max="3" width="10.7109375" style="395" customWidth="1"/>
    <col min="4" max="5" width="7" style="395" customWidth="1"/>
    <col min="6" max="6" width="9.7109375" style="395" customWidth="1"/>
    <col min="7" max="7" width="14.28515625" style="395" customWidth="1"/>
    <col min="8" max="16384" width="11.42578125" style="395"/>
  </cols>
  <sheetData>
    <row r="1" spans="1:12" ht="12.75" customHeight="1">
      <c r="A1" s="281" t="s">
        <v>105</v>
      </c>
      <c r="B1" s="281"/>
      <c r="C1" s="281"/>
      <c r="D1" s="281"/>
      <c r="E1" s="281"/>
      <c r="F1" s="281"/>
      <c r="G1" s="281"/>
      <c r="H1" s="281"/>
    </row>
    <row r="3" spans="1:12" ht="51">
      <c r="A3" s="487" t="s">
        <v>104</v>
      </c>
      <c r="B3" s="488" t="s">
        <v>103</v>
      </c>
      <c r="C3" s="489"/>
      <c r="D3" s="396" t="s">
        <v>312</v>
      </c>
      <c r="E3" s="396" t="s">
        <v>102</v>
      </c>
      <c r="F3" s="396" t="s">
        <v>101</v>
      </c>
      <c r="G3" s="396" t="s">
        <v>100</v>
      </c>
    </row>
    <row r="4" spans="1:12" ht="14.1" customHeight="1">
      <c r="A4" s="487"/>
      <c r="B4" s="397" t="s">
        <v>88</v>
      </c>
      <c r="C4" s="397" t="s">
        <v>68</v>
      </c>
      <c r="D4" s="397" t="s">
        <v>73</v>
      </c>
      <c r="E4" s="397" t="s">
        <v>73</v>
      </c>
      <c r="F4" s="397" t="s">
        <v>73</v>
      </c>
      <c r="G4" s="397" t="s">
        <v>73</v>
      </c>
    </row>
    <row r="5" spans="1:12" ht="14.1" customHeight="1">
      <c r="A5" s="398" t="s">
        <v>99</v>
      </c>
      <c r="B5" s="399">
        <v>1364</v>
      </c>
      <c r="C5" s="400">
        <v>55.29</v>
      </c>
      <c r="D5" s="399">
        <v>88.856304985337246</v>
      </c>
      <c r="E5" s="399">
        <v>11.143695014662756</v>
      </c>
      <c r="F5" s="399">
        <v>91.862170087976537</v>
      </c>
      <c r="G5" s="400" t="s">
        <v>94</v>
      </c>
    </row>
    <row r="6" spans="1:12" ht="14.1" customHeight="1">
      <c r="A6" s="398" t="s">
        <v>98</v>
      </c>
      <c r="B6" s="399">
        <v>1352</v>
      </c>
      <c r="C6" s="400">
        <v>55.55</v>
      </c>
      <c r="D6" s="399">
        <v>90.310650887573956</v>
      </c>
      <c r="E6" s="399">
        <v>9.6893491124260347</v>
      </c>
      <c r="F6" s="399">
        <v>93.195266272189343</v>
      </c>
      <c r="G6" s="400" t="s">
        <v>94</v>
      </c>
    </row>
    <row r="7" spans="1:12" ht="14.1" customHeight="1">
      <c r="A7" s="398" t="s">
        <v>97</v>
      </c>
      <c r="B7" s="399">
        <v>1391</v>
      </c>
      <c r="C7" s="400">
        <v>55.54</v>
      </c>
      <c r="D7" s="399">
        <v>90.79798705966931</v>
      </c>
      <c r="E7" s="399">
        <v>9.2020129403306985</v>
      </c>
      <c r="F7" s="399">
        <v>94.392523364485982</v>
      </c>
      <c r="G7" s="400" t="s">
        <v>94</v>
      </c>
    </row>
    <row r="8" spans="1:12" ht="14.1" customHeight="1">
      <c r="A8" s="398" t="s">
        <v>96</v>
      </c>
      <c r="B8" s="399">
        <v>1343</v>
      </c>
      <c r="C8" s="400">
        <v>55.53</v>
      </c>
      <c r="D8" s="399">
        <v>90.543559195830227</v>
      </c>
      <c r="E8" s="399">
        <v>9.4564408041697696</v>
      </c>
      <c r="F8" s="399">
        <v>93.596425912137008</v>
      </c>
      <c r="G8" s="400" t="s">
        <v>94</v>
      </c>
    </row>
    <row r="9" spans="1:12" ht="14.1" customHeight="1">
      <c r="A9" s="398" t="s">
        <v>95</v>
      </c>
      <c r="B9" s="399">
        <v>1369</v>
      </c>
      <c r="C9" s="400">
        <v>55.72</v>
      </c>
      <c r="D9" s="399">
        <v>90.430971512052594</v>
      </c>
      <c r="E9" s="399">
        <v>9.5690284879474063</v>
      </c>
      <c r="F9" s="399">
        <v>93.206720233747262</v>
      </c>
      <c r="G9" s="400" t="s">
        <v>94</v>
      </c>
    </row>
    <row r="10" spans="1:12" ht="14.1" customHeight="1">
      <c r="A10" s="398" t="s">
        <v>93</v>
      </c>
      <c r="B10" s="399">
        <v>1354</v>
      </c>
      <c r="C10" s="400">
        <v>55.93</v>
      </c>
      <c r="D10" s="399">
        <v>89.734121122599703</v>
      </c>
      <c r="E10" s="399">
        <v>10.265878877400295</v>
      </c>
      <c r="F10" s="399">
        <v>94.387001477104874</v>
      </c>
      <c r="G10" s="399">
        <v>23.873517786561301</v>
      </c>
    </row>
    <row r="11" spans="1:12" ht="12" customHeight="1">
      <c r="G11" s="401" t="s">
        <v>2</v>
      </c>
    </row>
    <row r="12" spans="1:12" ht="12" customHeight="1">
      <c r="A12" s="491" t="s">
        <v>331</v>
      </c>
      <c r="B12" s="491"/>
      <c r="C12" s="491"/>
      <c r="D12" s="491"/>
      <c r="E12" s="491"/>
      <c r="F12" s="491"/>
      <c r="G12" s="491"/>
      <c r="H12" s="491"/>
      <c r="I12" s="491"/>
      <c r="J12" s="491"/>
      <c r="K12" s="491"/>
      <c r="L12" s="491"/>
    </row>
    <row r="13" spans="1:12" ht="28.5" customHeight="1">
      <c r="A13" s="491"/>
      <c r="B13" s="491"/>
      <c r="C13" s="491"/>
      <c r="D13" s="491"/>
      <c r="E13" s="491"/>
      <c r="F13" s="491"/>
      <c r="G13" s="491"/>
      <c r="H13" s="491"/>
      <c r="I13" s="491"/>
      <c r="J13" s="491"/>
      <c r="K13" s="491"/>
      <c r="L13" s="491"/>
    </row>
    <row r="14" spans="1:12" ht="39.75" customHeight="1">
      <c r="A14" s="490" t="s">
        <v>330</v>
      </c>
      <c r="B14" s="490"/>
      <c r="C14" s="490"/>
      <c r="D14" s="490"/>
      <c r="E14" s="490"/>
      <c r="F14" s="490"/>
      <c r="G14" s="490"/>
      <c r="H14" s="490"/>
      <c r="I14" s="490"/>
      <c r="J14" s="490"/>
      <c r="K14" s="490"/>
      <c r="L14" s="490"/>
    </row>
    <row r="15" spans="1:12" ht="12" customHeight="1">
      <c r="A15" s="395" t="s">
        <v>310</v>
      </c>
    </row>
    <row r="16" spans="1:12" ht="12" customHeight="1">
      <c r="A16" s="395" t="s">
        <v>320</v>
      </c>
    </row>
  </sheetData>
  <mergeCells count="4">
    <mergeCell ref="A3:A4"/>
    <mergeCell ref="B3:C3"/>
    <mergeCell ref="A14:L14"/>
    <mergeCell ref="A12:L13"/>
  </mergeCells>
  <pageMargins left="0.25" right="0.25"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baseColWidth="10" defaultColWidth="9.140625" defaultRowHeight="15"/>
  <cols>
    <col min="1" max="1" width="11.28515625" style="53" customWidth="1"/>
    <col min="2" max="2" width="9.140625" style="53"/>
    <col min="3" max="3" width="11.42578125" style="53" bestFit="1" customWidth="1"/>
    <col min="4" max="8" width="9.140625" style="53"/>
    <col min="9" max="9" width="10" style="53" customWidth="1"/>
    <col min="10" max="10" width="10.42578125" style="53" bestFit="1" customWidth="1"/>
    <col min="11" max="16384" width="9.140625" style="53"/>
  </cols>
  <sheetData>
    <row r="1" spans="1:11">
      <c r="A1" s="52" t="s">
        <v>282</v>
      </c>
    </row>
    <row r="3" spans="1:11" ht="38.25">
      <c r="C3" s="16" t="s">
        <v>71</v>
      </c>
      <c r="D3" s="16" t="s">
        <v>112</v>
      </c>
      <c r="E3" s="16" t="s">
        <v>113</v>
      </c>
      <c r="F3" s="16" t="s">
        <v>114</v>
      </c>
      <c r="G3" s="16" t="s">
        <v>115</v>
      </c>
      <c r="H3" s="16" t="s">
        <v>68</v>
      </c>
      <c r="I3" s="16" t="s">
        <v>116</v>
      </c>
      <c r="J3" s="16" t="s">
        <v>67</v>
      </c>
      <c r="K3" s="15" t="s">
        <v>66</v>
      </c>
    </row>
    <row r="4" spans="1:11">
      <c r="A4" s="493" t="s">
        <v>117</v>
      </c>
      <c r="B4" s="54" t="s">
        <v>118</v>
      </c>
      <c r="C4" s="55">
        <v>13382</v>
      </c>
      <c r="D4" s="56">
        <v>10.416763968676538</v>
      </c>
      <c r="E4" s="57"/>
      <c r="F4" s="57">
        <v>16.5</v>
      </c>
      <c r="G4" s="57">
        <v>38.799999999999997</v>
      </c>
      <c r="H4" s="58">
        <v>45.4</v>
      </c>
      <c r="I4" s="58">
        <v>98.4</v>
      </c>
      <c r="J4" s="58">
        <v>61.6</v>
      </c>
      <c r="K4" s="57">
        <v>8248</v>
      </c>
    </row>
    <row r="5" spans="1:11">
      <c r="A5" s="493"/>
      <c r="B5" s="54" t="s">
        <v>119</v>
      </c>
      <c r="C5" s="55">
        <v>1044</v>
      </c>
      <c r="D5" s="56">
        <v>0.81266638643687827</v>
      </c>
      <c r="E5" s="57"/>
      <c r="F5" s="57">
        <v>35.9</v>
      </c>
      <c r="G5" s="57">
        <v>28.1</v>
      </c>
      <c r="H5" s="58">
        <v>40.799999999999997</v>
      </c>
      <c r="I5" s="58">
        <v>97.6</v>
      </c>
      <c r="J5" s="58">
        <v>60.4</v>
      </c>
      <c r="K5" s="57">
        <v>631</v>
      </c>
    </row>
    <row r="6" spans="1:11">
      <c r="A6" s="493"/>
      <c r="B6" s="54" t="s">
        <v>120</v>
      </c>
      <c r="C6" s="55">
        <v>14426</v>
      </c>
      <c r="D6" s="56">
        <v>11.229430355113415</v>
      </c>
      <c r="E6" s="57">
        <v>92.8</v>
      </c>
      <c r="F6" s="57">
        <v>17.899999999999999</v>
      </c>
      <c r="G6" s="57">
        <v>38</v>
      </c>
      <c r="H6" s="58">
        <v>45.1</v>
      </c>
      <c r="I6" s="58">
        <v>98.3</v>
      </c>
      <c r="J6" s="58">
        <v>61.5</v>
      </c>
      <c r="K6" s="57">
        <v>8879</v>
      </c>
    </row>
    <row r="7" spans="1:11">
      <c r="A7" s="493" t="s">
        <v>121</v>
      </c>
      <c r="B7" s="54" t="s">
        <v>118</v>
      </c>
      <c r="C7" s="55">
        <v>7939</v>
      </c>
      <c r="D7" s="56">
        <v>6.1798452508835018</v>
      </c>
      <c r="E7" s="57"/>
      <c r="F7" s="57">
        <v>15.9</v>
      </c>
      <c r="G7" s="57">
        <v>40.1</v>
      </c>
      <c r="H7" s="58">
        <v>45.8</v>
      </c>
      <c r="I7" s="58">
        <v>92.7</v>
      </c>
      <c r="J7" s="58">
        <v>68.3</v>
      </c>
      <c r="K7" s="57">
        <v>5426</v>
      </c>
    </row>
    <row r="8" spans="1:11">
      <c r="A8" s="493"/>
      <c r="B8" s="54" t="s">
        <v>119</v>
      </c>
      <c r="C8" s="55">
        <v>1074</v>
      </c>
      <c r="D8" s="56">
        <v>0.83601886880575405</v>
      </c>
      <c r="E8" s="57"/>
      <c r="F8" s="57">
        <v>29</v>
      </c>
      <c r="G8" s="57">
        <v>34.700000000000003</v>
      </c>
      <c r="H8" s="58">
        <v>43.2</v>
      </c>
      <c r="I8" s="58">
        <v>89.9</v>
      </c>
      <c r="J8" s="58">
        <v>70.7</v>
      </c>
      <c r="K8" s="57">
        <v>759</v>
      </c>
    </row>
    <row r="9" spans="1:11">
      <c r="A9" s="493"/>
      <c r="B9" s="54" t="s">
        <v>120</v>
      </c>
      <c r="C9" s="55">
        <v>9013</v>
      </c>
      <c r="D9" s="56">
        <v>7.0158641196892564</v>
      </c>
      <c r="E9" s="57">
        <v>88.1</v>
      </c>
      <c r="F9" s="57">
        <v>17.5</v>
      </c>
      <c r="G9" s="57">
        <v>39.5</v>
      </c>
      <c r="H9" s="58">
        <v>45.4</v>
      </c>
      <c r="I9" s="58">
        <v>92.4</v>
      </c>
      <c r="J9" s="58">
        <v>68.599999999999994</v>
      </c>
      <c r="K9" s="57">
        <v>6185</v>
      </c>
    </row>
    <row r="10" spans="1:11">
      <c r="A10" s="493" t="s">
        <v>122</v>
      </c>
      <c r="B10" s="54" t="s">
        <v>118</v>
      </c>
      <c r="C10" s="55">
        <v>98658</v>
      </c>
      <c r="D10" s="56">
        <v>76.796973518285</v>
      </c>
      <c r="E10" s="57"/>
      <c r="F10" s="57">
        <v>15.4</v>
      </c>
      <c r="G10" s="57">
        <v>37.5</v>
      </c>
      <c r="H10" s="58">
        <v>45.4</v>
      </c>
      <c r="I10" s="58">
        <v>98.1</v>
      </c>
      <c r="J10" s="58">
        <v>62.8</v>
      </c>
      <c r="K10" s="57">
        <v>61993</v>
      </c>
    </row>
    <row r="11" spans="1:11">
      <c r="A11" s="493"/>
      <c r="B11" s="54" t="s">
        <v>119</v>
      </c>
      <c r="C11" s="55">
        <v>6369</v>
      </c>
      <c r="D11" s="56">
        <v>4.9577320069123347</v>
      </c>
      <c r="E11" s="57"/>
      <c r="F11" s="57">
        <v>25.4</v>
      </c>
      <c r="G11" s="57">
        <v>34.5</v>
      </c>
      <c r="H11" s="58">
        <v>43.5</v>
      </c>
      <c r="I11" s="58">
        <v>97.3</v>
      </c>
      <c r="J11" s="58">
        <v>64.5</v>
      </c>
      <c r="K11" s="57">
        <v>4107</v>
      </c>
    </row>
    <row r="12" spans="1:11">
      <c r="A12" s="493"/>
      <c r="B12" s="54" t="s">
        <v>120</v>
      </c>
      <c r="C12" s="55">
        <v>105027</v>
      </c>
      <c r="D12" s="56">
        <v>81.754705525197323</v>
      </c>
      <c r="E12" s="57">
        <v>93.9</v>
      </c>
      <c r="F12" s="57">
        <v>16</v>
      </c>
      <c r="G12" s="57">
        <v>37.299999999999997</v>
      </c>
      <c r="H12" s="58">
        <v>45.3</v>
      </c>
      <c r="I12" s="58">
        <v>98.1</v>
      </c>
      <c r="J12" s="58">
        <v>62.9</v>
      </c>
      <c r="K12" s="57">
        <v>66100</v>
      </c>
    </row>
    <row r="13" spans="1:11">
      <c r="A13" s="494" t="s">
        <v>123</v>
      </c>
      <c r="B13" s="59" t="s">
        <v>118</v>
      </c>
      <c r="C13" s="60">
        <v>119979</v>
      </c>
      <c r="D13" s="61">
        <v>93.393582737845037</v>
      </c>
      <c r="E13" s="62"/>
      <c r="F13" s="62">
        <v>15.6</v>
      </c>
      <c r="G13" s="62">
        <v>37.799999999999997</v>
      </c>
      <c r="H13" s="63">
        <v>45.4</v>
      </c>
      <c r="I13" s="63">
        <v>97.8</v>
      </c>
      <c r="J13" s="63">
        <v>63.1</v>
      </c>
      <c r="K13" s="62">
        <v>75668</v>
      </c>
    </row>
    <row r="14" spans="1:11">
      <c r="A14" s="494"/>
      <c r="B14" s="59" t="s">
        <v>119</v>
      </c>
      <c r="C14" s="60">
        <v>8487</v>
      </c>
      <c r="D14" s="61">
        <v>6.6064172621549675</v>
      </c>
      <c r="E14" s="62"/>
      <c r="F14" s="62">
        <v>27.1</v>
      </c>
      <c r="G14" s="62">
        <v>33.700000000000003</v>
      </c>
      <c r="H14" s="63">
        <v>43.1</v>
      </c>
      <c r="I14" s="63">
        <v>96.4</v>
      </c>
      <c r="J14" s="63">
        <v>64.8</v>
      </c>
      <c r="K14" s="62">
        <v>5496</v>
      </c>
    </row>
    <row r="15" spans="1:11">
      <c r="A15" s="494"/>
      <c r="B15" s="59" t="s">
        <v>120</v>
      </c>
      <c r="C15" s="60">
        <v>128466</v>
      </c>
      <c r="D15" s="61">
        <v>100</v>
      </c>
      <c r="E15" s="62">
        <v>93.4</v>
      </c>
      <c r="F15" s="62">
        <v>16.3</v>
      </c>
      <c r="G15" s="62">
        <v>37.5</v>
      </c>
      <c r="H15" s="63">
        <v>45.3</v>
      </c>
      <c r="I15" s="63">
        <v>97.7</v>
      </c>
      <c r="J15" s="63">
        <v>63.2</v>
      </c>
      <c r="K15" s="62">
        <v>81164</v>
      </c>
    </row>
    <row r="16" spans="1:11" ht="17.25" customHeight="1">
      <c r="A16" s="64"/>
      <c r="B16" s="64"/>
      <c r="C16" s="65"/>
      <c r="D16" s="64"/>
      <c r="F16" s="64"/>
      <c r="G16" s="64"/>
      <c r="H16" s="64"/>
      <c r="I16" s="64"/>
      <c r="K16" s="66" t="s">
        <v>2</v>
      </c>
    </row>
    <row r="17" spans="1:11" ht="27.75" customHeight="1">
      <c r="A17" s="444" t="s">
        <v>124</v>
      </c>
      <c r="B17" s="444"/>
      <c r="C17" s="444"/>
      <c r="D17" s="444"/>
      <c r="E17" s="444"/>
      <c r="F17" s="444"/>
      <c r="G17" s="444"/>
      <c r="H17" s="444"/>
      <c r="I17" s="444"/>
      <c r="J17" s="444"/>
      <c r="K17" s="444"/>
    </row>
    <row r="18" spans="1:11" ht="15" customHeight="1">
      <c r="A18" s="444" t="s">
        <v>0</v>
      </c>
      <c r="B18" s="444"/>
      <c r="C18" s="444"/>
      <c r="D18" s="444"/>
      <c r="E18" s="444"/>
      <c r="F18" s="444"/>
      <c r="G18" s="444"/>
      <c r="H18" s="444"/>
      <c r="I18" s="444"/>
      <c r="J18" s="444"/>
      <c r="K18" s="444"/>
    </row>
    <row r="19" spans="1:11" ht="39" customHeight="1">
      <c r="A19" s="444" t="s">
        <v>332</v>
      </c>
      <c r="B19" s="444"/>
      <c r="C19" s="444"/>
      <c r="D19" s="444"/>
      <c r="E19" s="444"/>
      <c r="F19" s="444"/>
      <c r="G19" s="444"/>
      <c r="H19" s="444"/>
      <c r="I19" s="444"/>
      <c r="J19" s="444"/>
      <c r="K19" s="444"/>
    </row>
    <row r="20" spans="1:11">
      <c r="A20" s="492" t="s">
        <v>272</v>
      </c>
      <c r="B20" s="492"/>
      <c r="C20" s="492"/>
      <c r="D20" s="492"/>
      <c r="E20" s="492"/>
      <c r="F20" s="492"/>
      <c r="G20" s="492"/>
      <c r="H20" s="492"/>
      <c r="I20" s="492"/>
      <c r="J20" s="492"/>
      <c r="K20" s="492"/>
    </row>
    <row r="21" spans="1:11">
      <c r="A21" s="492" t="s">
        <v>317</v>
      </c>
      <c r="B21" s="492"/>
      <c r="C21" s="492"/>
      <c r="D21" s="492"/>
      <c r="E21" s="492"/>
      <c r="F21" s="492"/>
      <c r="G21" s="492"/>
      <c r="H21" s="492"/>
      <c r="I21" s="492"/>
      <c r="J21" s="492"/>
      <c r="K21" s="492"/>
    </row>
  </sheetData>
  <mergeCells count="9">
    <mergeCell ref="A19:K19"/>
    <mergeCell ref="A20:K20"/>
    <mergeCell ref="A21:K21"/>
    <mergeCell ref="A4:A6"/>
    <mergeCell ref="A7:A9"/>
    <mergeCell ref="A10:A12"/>
    <mergeCell ref="A13:A15"/>
    <mergeCell ref="A17:K17"/>
    <mergeCell ref="A18:K1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zoomScaleNormal="100" workbookViewId="0"/>
  </sheetViews>
  <sheetFormatPr baseColWidth="10" defaultRowHeight="12" customHeight="1"/>
  <cols>
    <col min="1" max="1" width="22.7109375" style="68" customWidth="1"/>
    <col min="2" max="2" width="25.42578125" style="68" bestFit="1" customWidth="1"/>
    <col min="3" max="3" width="10" style="68" customWidth="1"/>
    <col min="4" max="4" width="5.5703125" style="68" customWidth="1"/>
    <col min="5" max="5" width="8" style="68" customWidth="1"/>
    <col min="6" max="6" width="28.28515625" style="68" customWidth="1"/>
    <col min="7" max="7" width="12.85546875" style="68" bestFit="1" customWidth="1"/>
    <col min="8" max="12" width="11.42578125" style="68"/>
    <col min="13" max="13" width="22.140625" style="68" bestFit="1" customWidth="1"/>
    <col min="14" max="14" width="29.42578125" style="68" bestFit="1" customWidth="1"/>
    <col min="15" max="15" width="11.28515625" style="68" bestFit="1" customWidth="1"/>
    <col min="16" max="16384" width="11.42578125" style="68"/>
  </cols>
  <sheetData>
    <row r="1" spans="1:1" ht="20.25" customHeight="1">
      <c r="A1" s="67" t="s">
        <v>125</v>
      </c>
    </row>
    <row r="20" spans="1:15" ht="12" customHeight="1">
      <c r="J20" s="79" t="s">
        <v>2</v>
      </c>
    </row>
    <row r="22" spans="1:15" ht="12" customHeight="1">
      <c r="A22" s="68" t="s">
        <v>249</v>
      </c>
    </row>
    <row r="23" spans="1:15" ht="12" customHeight="1">
      <c r="A23" s="68" t="s">
        <v>321</v>
      </c>
    </row>
    <row r="25" spans="1:15" ht="12" customHeight="1">
      <c r="A25" s="69"/>
      <c r="B25" s="69"/>
      <c r="C25" s="70" t="s">
        <v>284</v>
      </c>
      <c r="D25" s="71" t="s">
        <v>73</v>
      </c>
      <c r="E25" s="69"/>
      <c r="F25" s="69"/>
      <c r="G25" s="70" t="s">
        <v>126</v>
      </c>
      <c r="H25" s="71" t="s">
        <v>73</v>
      </c>
    </row>
    <row r="26" spans="1:15" ht="12" customHeight="1">
      <c r="A26" s="72" t="str">
        <f>"Enseignants ("&amp;ROUNDUP(D26+D27+D28+D29,1)&amp;"%)"</f>
        <v>Enseignants (74,8%)</v>
      </c>
      <c r="B26" s="73" t="str">
        <f>"1er degre Secteur public ("&amp;ROUNDUP(D26,1)&amp;"%)"</f>
        <v>1er degre Secteur public (29,9%)</v>
      </c>
      <c r="C26" s="74">
        <v>358686</v>
      </c>
      <c r="D26" s="75">
        <v>29.834634646624199</v>
      </c>
      <c r="E26" s="72" t="str">
        <f>"Enseignants ("&amp;ROUNDUP(H26+H27+H28+H29,1)&amp;"%)"</f>
        <v>Enseignants (74,3%)</v>
      </c>
      <c r="F26" s="73" t="str">
        <f>"1er degre Secteur public ("&amp;ROUNDUP(H26,1)&amp;"%)"</f>
        <v>1er degre Secteur public (29,8%)</v>
      </c>
      <c r="G26" s="76">
        <v>355667</v>
      </c>
      <c r="H26" s="75">
        <v>29.722362198539066</v>
      </c>
      <c r="I26" s="77"/>
      <c r="O26" s="78"/>
    </row>
    <row r="27" spans="1:15" ht="12" customHeight="1">
      <c r="A27" s="72" t="str">
        <f>"Enseignants ("&amp;ROUNDUP(D26+D27+D28+D29,1)&amp;"%)"</f>
        <v>Enseignants (74,8%)</v>
      </c>
      <c r="B27" s="73" t="str">
        <f>"2nd degre Secteur public ("&amp;ROUNDUP(D27,1)&amp;"%)"</f>
        <v>2nd degre Secteur public (33%)</v>
      </c>
      <c r="C27" s="74">
        <v>396210</v>
      </c>
      <c r="D27" s="75">
        <v>32.955790282695652</v>
      </c>
      <c r="E27" s="72" t="str">
        <f>"Enseignants ("&amp;ROUNDUP(H26+H27+H28+H29,1)&amp;"%)"</f>
        <v>Enseignants (74,3%)</v>
      </c>
      <c r="F27" s="73" t="str">
        <f>"2nd degre Secteur public ("&amp;ROUNDUP(H27,1)&amp;"%)"</f>
        <v>2nd degre Secteur public (32,8%)</v>
      </c>
      <c r="G27" s="76">
        <v>391453</v>
      </c>
      <c r="H27" s="75">
        <v>32.712924869905592</v>
      </c>
      <c r="I27" s="77"/>
      <c r="O27" s="78"/>
    </row>
    <row r="28" spans="1:15" ht="12" customHeight="1">
      <c r="A28" s="72" t="str">
        <f>"Enseignants ("&amp;ROUNDUP(D26+D27+D28+D29,1)&amp;"%)"</f>
        <v>Enseignants (74,8%)</v>
      </c>
      <c r="B28" s="73" t="str">
        <f>"1er degre Secteur privé ("&amp;ROUNDUP(D28,1)&amp;"%)"</f>
        <v>1er degre Secteur privé (4%)</v>
      </c>
      <c r="C28" s="74">
        <v>47090</v>
      </c>
      <c r="D28" s="75">
        <v>3.916832398001409</v>
      </c>
      <c r="E28" s="72" t="str">
        <f>"Enseignants ("&amp;ROUNDUP(H26+H27+H28+H29,1)&amp;"%)"</f>
        <v>Enseignants (74,3%)</v>
      </c>
      <c r="F28" s="73" t="str">
        <f>"1er degre Secteur privé ("&amp;ROUNDUP(H28,1)&amp;"%)"</f>
        <v>1er degre Secteur privé (3,9%)</v>
      </c>
      <c r="G28" s="76">
        <v>46109</v>
      </c>
      <c r="H28" s="75">
        <v>3.8532346228703753</v>
      </c>
      <c r="I28" s="77"/>
      <c r="O28" s="78"/>
    </row>
    <row r="29" spans="1:15" ht="12" customHeight="1">
      <c r="A29" s="72" t="str">
        <f>"Enseignants ("&amp;ROUNDUP(D26+D27+D28+D29,1)&amp;"%)"</f>
        <v>Enseignants (74,8%)</v>
      </c>
      <c r="B29" s="73" t="str">
        <f>"2nd degre Secteur privé ("&amp;ROUNDUP(D29,1)&amp;"%)"</f>
        <v>2nd degre Secteur privé (8,1%)</v>
      </c>
      <c r="C29" s="74">
        <v>96405</v>
      </c>
      <c r="D29" s="75">
        <v>8.0187349188644266</v>
      </c>
      <c r="E29" s="72" t="str">
        <f>"Enseignants ("&amp;ROUNDUP(H26+H27+H28+H29,1)&amp;"%)"</f>
        <v>Enseignants (74,3%)</v>
      </c>
      <c r="F29" s="73" t="str">
        <f>"2nd degre Secteur privé ("&amp;ROUNDUP(H29,1)&amp;"%)"</f>
        <v>2nd degre Secteur privé (8%)</v>
      </c>
      <c r="G29" s="76">
        <v>95383</v>
      </c>
      <c r="H29" s="75">
        <v>7.9709618086110083</v>
      </c>
      <c r="I29" s="77"/>
      <c r="O29" s="78"/>
    </row>
    <row r="30" spans="1:15" ht="12" customHeight="1">
      <c r="A30" s="73" t="str">
        <f>"Non-enseignants ("&amp;ROUNDUP(D30+D31+D32+D33+D34+D35,1)&amp;"%)"</f>
        <v>Non-enseignants (24,8%)</v>
      </c>
      <c r="B30" s="73" t="str">
        <f>"Personnels d'encadrement ("&amp;ROUNDUP(D30,1)&amp;"%)"</f>
        <v>Personnels d'encadrement (1,6%)</v>
      </c>
      <c r="C30" s="74">
        <v>18271</v>
      </c>
      <c r="D30" s="75">
        <v>1.5197376246312113</v>
      </c>
      <c r="E30" s="73" t="str">
        <f>"Non-enseignants ("&amp;ROUNDUP(H30+H31+H32+H33+H34+H35,1)&amp;"%)"</f>
        <v>Non-enseignants (25,9%)</v>
      </c>
      <c r="F30" s="73" t="str">
        <f>"Personnels d'encadrement ("&amp;ROUNDUP(H30,1)&amp;"%)"</f>
        <v>Personnels d'encadrement (1,6%)</v>
      </c>
      <c r="G30" s="76">
        <v>18407</v>
      </c>
      <c r="H30" s="75">
        <v>1.5382352621651953</v>
      </c>
      <c r="I30" s="77"/>
      <c r="O30" s="79"/>
    </row>
    <row r="31" spans="1:15" ht="12" customHeight="1">
      <c r="A31" s="73" t="str">
        <f>"Non-enseignants ("&amp;ROUNDUP(D30+D31+D32+D33+D34+D35,1)&amp;"%)"</f>
        <v>Non-enseignants (24,8%)</v>
      </c>
      <c r="B31" s="73" t="str">
        <f>"CPE et PsyEN ("&amp;ROUNDUP(D31,1)&amp;"%)"</f>
        <v>CPE et PsyEN (1,9%)</v>
      </c>
      <c r="C31" s="74">
        <v>22587</v>
      </c>
      <c r="D31" s="75">
        <v>1.8787320741910771</v>
      </c>
      <c r="E31" s="73" t="str">
        <f>"Non-enseignants ("&amp;ROUNDUP(H30+H31+H32+H33+H34+H35,1)&amp;"%)"</f>
        <v>Non-enseignants (25,9%)</v>
      </c>
      <c r="F31" s="73" t="str">
        <f>"CPE et PsyEN ("&amp;ROUNDUP(H31,1)&amp;"%)"</f>
        <v>CPE et PsyEN (1,9%)</v>
      </c>
      <c r="G31" s="76">
        <v>22655</v>
      </c>
      <c r="H31" s="75">
        <v>1.8932319152687838</v>
      </c>
      <c r="I31" s="77"/>
      <c r="O31" s="79"/>
    </row>
    <row r="32" spans="1:15" ht="12" customHeight="1">
      <c r="A32" s="73" t="str">
        <f>"Non-enseignants ("&amp;ROUNDUP(D30+D31+D32+D33+D34+D35,1)&amp;"%)"</f>
        <v>Non-enseignants (24,8%)</v>
      </c>
      <c r="B32" s="73" t="str">
        <f>"AESH ("&amp;ROUNDUP(D32,1)&amp;"%)"</f>
        <v>AESH (9,6%)</v>
      </c>
      <c r="C32" s="74">
        <v>115305</v>
      </c>
      <c r="D32" s="75">
        <v>9.5907912433967404</v>
      </c>
      <c r="E32" s="73" t="str">
        <f>"Non-enseignants ("&amp;ROUNDUP(H30+H31+H32+H33+H34+H35,1)&amp;"%)"</f>
        <v>Non-enseignants (25,9%)</v>
      </c>
      <c r="F32" s="73" t="str">
        <f>"AESH ("&amp;ROUNDUP(H32,1)&amp;"%)"</f>
        <v>AESH (10,8%)</v>
      </c>
      <c r="G32" s="76">
        <v>128466</v>
      </c>
      <c r="H32" s="75">
        <v>10.735640310170805</v>
      </c>
      <c r="I32" s="77"/>
      <c r="O32" s="79"/>
    </row>
    <row r="33" spans="1:15" ht="12" customHeight="1">
      <c r="A33" s="73" t="str">
        <f>"Non-enseignants ("&amp;ROUNDUP(D30+D31+D32+D33+D34+D35,1)&amp;"%)"</f>
        <v>Non-enseignants (24,8%)</v>
      </c>
      <c r="B33" s="80" t="str">
        <f>"AED ("&amp;ROUNDUP(D33,1)&amp;"%)"</f>
        <v>AED (5,4%)</v>
      </c>
      <c r="C33" s="74">
        <v>64030</v>
      </c>
      <c r="D33" s="75">
        <v>5.3258606592488897</v>
      </c>
      <c r="E33" s="73" t="str">
        <f>"Non-enseignants ("&amp;ROUNDUP(H30+H31+H32+H33+H34+H35,1)&amp;"%)"</f>
        <v>Non-enseignants (25,9%)</v>
      </c>
      <c r="F33" s="80" t="str">
        <f>"AED ("&amp;ROUNDUP(H33,1)&amp;"%)"</f>
        <v>AED (5,3%)</v>
      </c>
      <c r="G33" s="76">
        <v>63296</v>
      </c>
      <c r="H33" s="75">
        <v>5.2895169856037487</v>
      </c>
      <c r="I33" s="77"/>
      <c r="O33" s="79"/>
    </row>
    <row r="34" spans="1:15" ht="12" customHeight="1">
      <c r="A34" s="73" t="str">
        <f>"Non-enseignants ("&amp;ROUNDUP(D30+D31+D32+D33+D34+D35,1)&amp;"%)"</f>
        <v>Non-enseignants (24,8%)</v>
      </c>
      <c r="B34" s="73" t="str">
        <f>"ASS ("&amp;ROUNDUP(D34,1)&amp;"%)"</f>
        <v>ASS (5,5%)</v>
      </c>
      <c r="C34" s="74">
        <v>65819</v>
      </c>
      <c r="D34" s="75">
        <v>5.4746653557879537</v>
      </c>
      <c r="E34" s="73" t="str">
        <f>"Non-enseignants ("&amp;ROUNDUP(H30+H31+H32+H33+H34+H35,1)&amp;"%)"</f>
        <v>Non-enseignants (25,9%)</v>
      </c>
      <c r="F34" s="73" t="str">
        <f>"ASS ("&amp;ROUNDUP(H34,1)&amp;"%)"</f>
        <v>ASS (5,5%)</v>
      </c>
      <c r="G34" s="76">
        <v>64665</v>
      </c>
      <c r="H34" s="75">
        <v>5.4039215096383098</v>
      </c>
      <c r="I34" s="77"/>
      <c r="O34" s="79"/>
    </row>
    <row r="35" spans="1:15" ht="12" customHeight="1">
      <c r="A35" s="73" t="str">
        <f>"Non-enseignants ("&amp;ROUNDUP(D30+D31+D32+D33+D34+D35,1)&amp;"%)"</f>
        <v>Non-enseignants (24,8%)</v>
      </c>
      <c r="B35" s="80" t="str">
        <f>"ITRF ("&amp;ROUNDUP(D35,1)&amp;"%)"</f>
        <v>ITRF (1%)</v>
      </c>
      <c r="C35" s="74">
        <v>11112</v>
      </c>
      <c r="D35" s="75">
        <v>0.92426930572502974</v>
      </c>
      <c r="E35" s="73" t="str">
        <f>"Non-enseignants ("&amp;ROUNDUP(H30+H31+H32+H33+H34+H35,1)&amp;"%)"</f>
        <v>Non-enseignants (25,9%)</v>
      </c>
      <c r="F35" s="80" t="str">
        <f>"ITRF ("&amp;ROUNDUP(H35,1)&amp;"%)"</f>
        <v>ITRF (1%)</v>
      </c>
      <c r="G35" s="76">
        <v>11244</v>
      </c>
      <c r="H35" s="75">
        <v>0.9396380337798369</v>
      </c>
      <c r="I35" s="77"/>
      <c r="O35" s="79"/>
    </row>
    <row r="36" spans="1:15" ht="12" customHeight="1">
      <c r="A36" s="73" t="str">
        <f>"Apprentis ("&amp;ROUNDUP(D36+D37,1)&amp;"%)"</f>
        <v>Apprentis (0,6%)</v>
      </c>
      <c r="B36" s="73" t="str">
        <f>"Apprentis enseignants ("&amp;ROUNDUP(D36,1)&amp;"%)"</f>
        <v>Apprentis enseignants (0,6%)</v>
      </c>
      <c r="C36" s="74">
        <v>6650</v>
      </c>
      <c r="D36" s="75">
        <v>0.55313092900211025</v>
      </c>
      <c r="E36" s="73" t="str">
        <f>"Apprentis ("&amp;ROUNDUP(H36+H37,1)&amp;"%)"</f>
        <v>Apprentis (1,3%)</v>
      </c>
      <c r="F36" s="73" t="str">
        <f>"Apprentis enseignants ("&amp;ROUNDUP(H36,1)&amp;"%)"</f>
        <v>Apprentis enseignants (1,2%)</v>
      </c>
      <c r="G36" s="76">
        <v>14144</v>
      </c>
      <c r="H36" s="75">
        <v>1.1819850898062978</v>
      </c>
      <c r="I36" s="77"/>
      <c r="O36" s="79"/>
    </row>
    <row r="37" spans="1:15" ht="12" customHeight="1">
      <c r="A37" s="73" t="str">
        <f>"Apprentis ("&amp;ROUNDUP(D36+D37,1)&amp;"%)"</f>
        <v>Apprentis (0,6%)</v>
      </c>
      <c r="B37" s="73" t="str">
        <f>"Apprentis non enseignants ("&amp;ROUNDUP(D37,1)&amp;"%)"</f>
        <v>Apprentis non enseignants (0,1%)</v>
      </c>
      <c r="C37" s="74">
        <v>82</v>
      </c>
      <c r="D37" s="75">
        <v>6.8205618313042166E-3</v>
      </c>
      <c r="E37" s="73" t="str">
        <f>"Apprentis ("&amp;ROUNDUP(H36+H37,1)&amp;"%)"</f>
        <v>Apprentis (1,3%)</v>
      </c>
      <c r="F37" s="73" t="str">
        <f>"Apprentis non enseignants ("&amp;ROUNDUP(H37,1)&amp;"%)"</f>
        <v>Apprentis non enseignants (0,1%)</v>
      </c>
      <c r="G37" s="76">
        <v>367</v>
      </c>
      <c r="H37" s="75">
        <v>3.0669437779900402E-2</v>
      </c>
      <c r="I37" s="77"/>
      <c r="J37" s="81"/>
      <c r="O37" s="79"/>
    </row>
    <row r="38" spans="1:15" ht="12" customHeight="1">
      <c r="C38" s="74">
        <v>1202247</v>
      </c>
      <c r="D38" s="74">
        <v>99.999999999999986</v>
      </c>
      <c r="G38" s="76">
        <v>1211856</v>
      </c>
      <c r="H38" s="74">
        <v>100</v>
      </c>
      <c r="I38" s="77"/>
      <c r="O38" s="79"/>
    </row>
    <row r="40" spans="1:15" ht="12" customHeight="1">
      <c r="I40" s="176"/>
    </row>
    <row r="42" spans="1:15" ht="14.1" customHeight="1">
      <c r="A42" s="495"/>
      <c r="B42" s="495"/>
      <c r="C42" s="496">
        <v>2020</v>
      </c>
      <c r="D42" s="497"/>
      <c r="E42" s="496">
        <v>2023</v>
      </c>
      <c r="F42" s="497"/>
    </row>
    <row r="43" spans="1:15" ht="42.95" customHeight="1">
      <c r="A43" s="495"/>
      <c r="B43" s="495"/>
      <c r="C43" s="70" t="s">
        <v>284</v>
      </c>
      <c r="D43" s="71" t="s">
        <v>73</v>
      </c>
      <c r="E43" s="70" t="s">
        <v>126</v>
      </c>
      <c r="F43" s="71" t="s">
        <v>73</v>
      </c>
    </row>
    <row r="44" spans="1:15" ht="12" customHeight="1">
      <c r="A44" s="72" t="s">
        <v>65</v>
      </c>
      <c r="B44" s="73" t="s">
        <v>261</v>
      </c>
      <c r="C44" s="74">
        <v>358686</v>
      </c>
      <c r="D44" s="75">
        <v>29.834634646624199</v>
      </c>
      <c r="E44" s="74">
        <v>355667</v>
      </c>
      <c r="F44" s="75">
        <v>29.722362198539066</v>
      </c>
    </row>
    <row r="45" spans="1:15" ht="12" customHeight="1">
      <c r="A45" s="72" t="s">
        <v>65</v>
      </c>
      <c r="B45" s="73" t="s">
        <v>262</v>
      </c>
      <c r="C45" s="74">
        <v>396210</v>
      </c>
      <c r="D45" s="75">
        <v>32.955790282695652</v>
      </c>
      <c r="E45" s="74">
        <v>391453</v>
      </c>
      <c r="F45" s="75">
        <v>32.712924869905592</v>
      </c>
    </row>
    <row r="46" spans="1:15" ht="12" customHeight="1">
      <c r="A46" s="72" t="s">
        <v>65</v>
      </c>
      <c r="B46" s="73" t="s">
        <v>263</v>
      </c>
      <c r="C46" s="74">
        <v>47090</v>
      </c>
      <c r="D46" s="75">
        <v>3.916832398001409</v>
      </c>
      <c r="E46" s="74">
        <v>46109</v>
      </c>
      <c r="F46" s="75">
        <v>3.8532346228703753</v>
      </c>
    </row>
    <row r="47" spans="1:15" ht="12" customHeight="1">
      <c r="A47" s="72" t="s">
        <v>65</v>
      </c>
      <c r="B47" s="73" t="s">
        <v>264</v>
      </c>
      <c r="C47" s="74">
        <v>96405</v>
      </c>
      <c r="D47" s="75">
        <v>8.0187349188644266</v>
      </c>
      <c r="E47" s="74">
        <v>95383</v>
      </c>
      <c r="F47" s="75">
        <v>7.9709618086110083</v>
      </c>
    </row>
    <row r="48" spans="1:15" ht="14.1" customHeight="1">
      <c r="A48" s="73" t="s">
        <v>127</v>
      </c>
      <c r="B48" s="73" t="s">
        <v>128</v>
      </c>
      <c r="C48" s="74">
        <v>18271</v>
      </c>
      <c r="D48" s="75">
        <v>1.5197376246312113</v>
      </c>
      <c r="E48" s="74">
        <v>18407</v>
      </c>
      <c r="F48" s="75">
        <v>1.5382352621651953</v>
      </c>
    </row>
    <row r="49" spans="1:6" ht="14.1" customHeight="1">
      <c r="A49" s="73" t="s">
        <v>127</v>
      </c>
      <c r="B49" s="73" t="s">
        <v>129</v>
      </c>
      <c r="C49" s="74">
        <v>22587</v>
      </c>
      <c r="D49" s="75">
        <v>1.8787320741910771</v>
      </c>
      <c r="E49" s="74">
        <v>22655</v>
      </c>
      <c r="F49" s="75">
        <v>1.8932319152687838</v>
      </c>
    </row>
    <row r="50" spans="1:6" ht="14.1" customHeight="1">
      <c r="A50" s="73" t="s">
        <v>127</v>
      </c>
      <c r="B50" s="73" t="s">
        <v>130</v>
      </c>
      <c r="C50" s="74">
        <v>115305</v>
      </c>
      <c r="D50" s="75">
        <v>9.5907912433967404</v>
      </c>
      <c r="E50" s="74">
        <v>128466</v>
      </c>
      <c r="F50" s="75">
        <v>10.735640310170805</v>
      </c>
    </row>
    <row r="51" spans="1:6" ht="14.1" customHeight="1">
      <c r="A51" s="73" t="s">
        <v>127</v>
      </c>
      <c r="B51" s="80" t="s">
        <v>131</v>
      </c>
      <c r="C51" s="74">
        <v>64030</v>
      </c>
      <c r="D51" s="75">
        <v>5.3258606592488897</v>
      </c>
      <c r="E51" s="74">
        <v>63296</v>
      </c>
      <c r="F51" s="75">
        <v>5.2895169856037487</v>
      </c>
    </row>
    <row r="52" spans="1:6" ht="14.1" customHeight="1">
      <c r="A52" s="73" t="s">
        <v>127</v>
      </c>
      <c r="B52" s="73" t="s">
        <v>283</v>
      </c>
      <c r="C52" s="74">
        <v>65819</v>
      </c>
      <c r="D52" s="75">
        <v>5.4746653557879537</v>
      </c>
      <c r="E52" s="74">
        <v>64665</v>
      </c>
      <c r="F52" s="75">
        <v>5.4039215096383098</v>
      </c>
    </row>
    <row r="53" spans="1:6" ht="14.1" customHeight="1">
      <c r="A53" s="73" t="s">
        <v>127</v>
      </c>
      <c r="B53" s="80" t="s">
        <v>132</v>
      </c>
      <c r="C53" s="74">
        <v>11112</v>
      </c>
      <c r="D53" s="75">
        <v>0.92426930572502974</v>
      </c>
      <c r="E53" s="74">
        <v>11244</v>
      </c>
      <c r="F53" s="75">
        <v>0.9396380337798369</v>
      </c>
    </row>
    <row r="54" spans="1:6" ht="14.1" customHeight="1">
      <c r="A54" s="73" t="s">
        <v>133</v>
      </c>
      <c r="B54" s="73" t="s">
        <v>134</v>
      </c>
      <c r="C54" s="74">
        <v>6650</v>
      </c>
      <c r="D54" s="75">
        <v>0.55313092900211025</v>
      </c>
      <c r="E54" s="74">
        <v>14144</v>
      </c>
      <c r="F54" s="75">
        <v>1.1819850898062978</v>
      </c>
    </row>
    <row r="55" spans="1:6" ht="12" customHeight="1">
      <c r="A55" s="73" t="s">
        <v>133</v>
      </c>
      <c r="B55" s="73" t="s">
        <v>135</v>
      </c>
      <c r="C55" s="74">
        <v>82</v>
      </c>
      <c r="D55" s="75">
        <v>6.8205618313042166E-3</v>
      </c>
      <c r="E55" s="74">
        <v>367</v>
      </c>
      <c r="F55" s="75">
        <v>3.0669437779900402E-2</v>
      </c>
    </row>
    <row r="56" spans="1:6" ht="12" customHeight="1">
      <c r="C56" s="74">
        <v>1202247</v>
      </c>
      <c r="D56" s="74">
        <v>99.999999999999986</v>
      </c>
      <c r="E56" s="74">
        <v>1211856</v>
      </c>
      <c r="F56" s="74">
        <v>100</v>
      </c>
    </row>
  </sheetData>
  <mergeCells count="3">
    <mergeCell ref="A42:B43"/>
    <mergeCell ref="C42:D42"/>
    <mergeCell ref="E42:F42"/>
  </mergeCells>
  <pageMargins left="0.05" right="0.05" top="0.5" bottom="0.5" header="0" footer="0"/>
  <pageSetup paperSize="9" orientation="portrait" horizontalDpi="300" verticalDpi="300" r:id="rId1"/>
  <headerFooter>
    <oddHeader>Le Système SAS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Tab12.1_Evolution_boe</vt:lpstr>
      <vt:lpstr>Tab12.2_Demo_boe</vt:lpstr>
      <vt:lpstr>Tab12.3_Contrboe</vt:lpstr>
      <vt:lpstr>Tab12.4_TP</vt:lpstr>
      <vt:lpstr>Tab12.5_ADA</vt:lpstr>
      <vt:lpstr>Fig12.1_ADA</vt:lpstr>
      <vt:lpstr>Tab12.6_FF</vt:lpstr>
      <vt:lpstr>tab12_7demo</vt:lpstr>
      <vt:lpstr>fig12_2Representativité</vt:lpstr>
      <vt:lpstr>tab12_8Evol</vt:lpstr>
      <vt:lpstr>tab12_9evoBOF</vt:lpstr>
      <vt:lpstr>Tab12_10acad</vt:lpstr>
      <vt:lpstr>tab12_11Cohorte_2020</vt:lpstr>
      <vt:lpstr>tab12_12Cohorte_2017</vt:lpstr>
      <vt:lpstr>Tab12_13remu</vt:lpstr>
      <vt:lpstr>Fig12_3baro</vt:lpstr>
      <vt:lpstr>Fig12_4baro</vt:lpstr>
      <vt:lpstr>tab12_14ensRef</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Pascaline Feuillet</cp:lastModifiedBy>
  <cp:lastPrinted>2024-10-01T16:27:22Z</cp:lastPrinted>
  <dcterms:created xsi:type="dcterms:W3CDTF">2024-06-25T14:28:48Z</dcterms:created>
  <dcterms:modified xsi:type="dcterms:W3CDTF">2024-12-10T16:43:36Z</dcterms:modified>
</cp:coreProperties>
</file>