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dve\02_PUBLICATIONS\ni-2021\xx- VAE\04- Web\"/>
    </mc:Choice>
  </mc:AlternateContent>
  <bookViews>
    <workbookView xWindow="0" yWindow="0" windowWidth="28800" windowHeight="12300" tabRatio="688"/>
  </bookViews>
  <sheets>
    <sheet name="Figure 1" sheetId="1" r:id="rId1"/>
    <sheet name="Figure2" sheetId="5" r:id="rId2"/>
    <sheet name="Figure 3" sheetId="6" r:id="rId3"/>
    <sheet name="Figure 4" sheetId="35" r:id="rId4"/>
    <sheet name="Figure 5 web" sheetId="34" r:id="rId5"/>
    <sheet name="Figure 6" sheetId="31" r:id="rId6"/>
    <sheet name="Figure 7 web" sheetId="36" r:id="rId7"/>
    <sheet name="Figure 8 web" sheetId="32" r:id="rId8"/>
    <sheet name="Source" sheetId="16" r:id="rId9"/>
    <sheet name="Encadré 1" sheetId="8" r:id="rId10"/>
    <sheet name="champ" sheetId="21" r:id="rId11"/>
    <sheet name="Définitions" sheetId="20" r:id="rId12"/>
    <sheet name="Bibliographie" sheetId="23" r:id="rId13"/>
  </sheets>
  <definedNames>
    <definedName name="_xlnm._FilterDatabase" localSheetId="2" hidden="1">'Figure 3'!$A$2:$J$17</definedName>
    <definedName name="_xlnm._FilterDatabase" localSheetId="6" hidden="1">'Figure 7 web'!$A$3:$Q$39</definedName>
    <definedName name="_xlnm.Print_Area" localSheetId="0">'Figure 1'!$A$1:$U$35</definedName>
    <definedName name="_xlnm.Print_Area" localSheetId="2">'Figure 3'!$A$1:$I$13</definedName>
    <definedName name="_xlnm.Print_Area" localSheetId="5">'Figure 6'!$A$1:$Q$49</definedName>
    <definedName name="_xlnm.Print_Area" localSheetId="7">'Figure 8 web'!$A$1:$D$21</definedName>
    <definedName name="_xlnm.Print_Area" localSheetId="1">Figure2!$A$1:$G$28</definedName>
  </definedNames>
  <calcPr calcId="162913" concurrentCalc="0"/>
</workbook>
</file>

<file path=xl/calcChain.xml><?xml version="1.0" encoding="utf-8"?>
<calcChain xmlns="http://schemas.openxmlformats.org/spreadsheetml/2006/main">
  <c r="I35" i="36" l="1"/>
  <c r="E11" i="6"/>
  <c r="E10" i="6"/>
  <c r="E9" i="6"/>
  <c r="E8" i="6"/>
  <c r="E7" i="6"/>
  <c r="E6" i="6"/>
  <c r="E5" i="6"/>
  <c r="E4" i="6"/>
  <c r="E3" i="6"/>
  <c r="E12" i="6"/>
  <c r="D35" i="36"/>
  <c r="C24" i="36"/>
  <c r="N3" i="34"/>
  <c r="E16" i="32"/>
  <c r="I4" i="34"/>
  <c r="J4" i="34"/>
  <c r="K4" i="34"/>
  <c r="I5" i="34"/>
  <c r="J5" i="34"/>
  <c r="K5" i="34"/>
  <c r="I6" i="34"/>
  <c r="J6" i="34"/>
  <c r="K6" i="34"/>
  <c r="I7" i="34"/>
  <c r="J7" i="34"/>
  <c r="K7" i="34"/>
  <c r="I8" i="34"/>
  <c r="J8" i="34"/>
  <c r="K8" i="34"/>
  <c r="I9" i="34"/>
  <c r="J9" i="34"/>
  <c r="K9" i="34"/>
  <c r="I10" i="34"/>
  <c r="J10" i="34"/>
  <c r="K10" i="34"/>
  <c r="I11" i="34"/>
  <c r="J11" i="34"/>
  <c r="K11" i="34"/>
  <c r="I12" i="34"/>
  <c r="J12" i="34"/>
  <c r="K12" i="34"/>
  <c r="I13" i="34"/>
  <c r="J13" i="34"/>
  <c r="K13" i="34"/>
  <c r="I14" i="34"/>
  <c r="J14" i="34"/>
  <c r="K14" i="34"/>
  <c r="I15" i="34"/>
  <c r="J15" i="34"/>
  <c r="K15" i="34"/>
  <c r="I16" i="34"/>
  <c r="J16" i="34"/>
  <c r="K16" i="34"/>
  <c r="I17" i="34"/>
  <c r="J17" i="34"/>
  <c r="K17" i="34"/>
  <c r="I18" i="34"/>
  <c r="J18" i="34"/>
  <c r="K18" i="34"/>
  <c r="I19" i="34"/>
  <c r="J19" i="34"/>
  <c r="K19" i="34"/>
  <c r="I20" i="34"/>
  <c r="J20" i="34"/>
  <c r="K20" i="34"/>
  <c r="I21" i="34"/>
  <c r="J21" i="34"/>
  <c r="K21" i="34"/>
  <c r="I22" i="34"/>
  <c r="J22" i="34"/>
  <c r="K22" i="34"/>
  <c r="I23" i="34"/>
  <c r="J23" i="34"/>
  <c r="K23" i="34"/>
  <c r="I24" i="34"/>
  <c r="J24" i="34"/>
  <c r="K24" i="34"/>
  <c r="I25" i="34"/>
  <c r="J25" i="34"/>
  <c r="K25" i="34"/>
  <c r="I26" i="34"/>
  <c r="J26" i="34"/>
  <c r="K26" i="34"/>
  <c r="I27" i="34"/>
  <c r="J27" i="34"/>
  <c r="K27" i="34"/>
  <c r="I28" i="34"/>
  <c r="J28" i="34"/>
  <c r="K28" i="34"/>
  <c r="I29" i="34"/>
  <c r="J29" i="34"/>
  <c r="K29" i="34"/>
  <c r="I30" i="34"/>
  <c r="J30" i="34"/>
  <c r="K30" i="34"/>
  <c r="I31" i="34"/>
  <c r="J31" i="34"/>
  <c r="K31" i="34"/>
  <c r="I32" i="34"/>
  <c r="J32" i="34"/>
  <c r="K32" i="34"/>
  <c r="J3" i="34"/>
  <c r="K3" i="34"/>
  <c r="I34" i="34"/>
  <c r="I3" i="34"/>
  <c r="E4" i="34"/>
  <c r="E5" i="34"/>
  <c r="E6" i="34"/>
  <c r="E7" i="34"/>
  <c r="E8" i="34"/>
  <c r="E9" i="34"/>
  <c r="E10" i="34"/>
  <c r="E11" i="34"/>
  <c r="E12" i="34"/>
  <c r="E13" i="34"/>
  <c r="E14" i="34"/>
  <c r="E15" i="34"/>
  <c r="E16" i="34"/>
  <c r="E17" i="34"/>
  <c r="E18" i="34"/>
  <c r="E19" i="34"/>
  <c r="E20" i="34"/>
  <c r="E21" i="34"/>
  <c r="E22" i="34"/>
  <c r="E23" i="34"/>
  <c r="E24" i="34"/>
  <c r="E25" i="34"/>
  <c r="E26" i="34"/>
  <c r="E27" i="34"/>
  <c r="E28" i="34"/>
  <c r="E29" i="34"/>
  <c r="E30" i="34"/>
  <c r="E31" i="34"/>
  <c r="E32" i="34"/>
  <c r="E3" i="34"/>
  <c r="D33" i="34"/>
  <c r="E33" i="34"/>
  <c r="E17" i="32"/>
  <c r="L3" i="6"/>
  <c r="L4" i="6"/>
  <c r="L5" i="6"/>
  <c r="L6" i="6"/>
  <c r="L7" i="6"/>
  <c r="L8" i="6"/>
  <c r="L9" i="6"/>
  <c r="L10" i="6"/>
  <c r="L11" i="6"/>
  <c r="L13" i="6"/>
  <c r="K12" i="6"/>
  <c r="I12" i="6"/>
  <c r="H3" i="6"/>
  <c r="D12" i="6"/>
  <c r="E7" i="35"/>
  <c r="E13" i="35"/>
  <c r="E11" i="35"/>
  <c r="E12" i="35"/>
  <c r="T5" i="1"/>
  <c r="L35" i="36"/>
  <c r="K17" i="36"/>
  <c r="J17" i="36"/>
  <c r="G17" i="36"/>
  <c r="I30" i="36"/>
  <c r="I31" i="36"/>
  <c r="I32" i="36"/>
  <c r="I33" i="36"/>
  <c r="I29" i="36"/>
  <c r="I12" i="36"/>
  <c r="I13" i="36"/>
  <c r="I14" i="36"/>
  <c r="I16" i="36"/>
  <c r="I18" i="36"/>
  <c r="I19" i="36"/>
  <c r="I20" i="36"/>
  <c r="I21" i="36"/>
  <c r="I22" i="36"/>
  <c r="I23" i="36"/>
  <c r="I24" i="36"/>
  <c r="I25" i="36"/>
  <c r="I26" i="36"/>
  <c r="I27" i="36"/>
  <c r="I11" i="36"/>
  <c r="I5" i="36"/>
  <c r="I6" i="36"/>
  <c r="I7" i="36"/>
  <c r="I8" i="36"/>
  <c r="I9" i="36"/>
  <c r="I4" i="36"/>
  <c r="I17" i="36"/>
  <c r="G35" i="36"/>
  <c r="N17" i="36"/>
  <c r="J35" i="36"/>
  <c r="P17" i="36"/>
  <c r="O17" i="36"/>
  <c r="K35" i="36"/>
  <c r="F20" i="5"/>
  <c r="F11" i="5"/>
  <c r="C20" i="5"/>
  <c r="D20" i="5"/>
  <c r="E11" i="5"/>
  <c r="D11" i="5"/>
  <c r="C11" i="5"/>
  <c r="E18" i="32"/>
  <c r="D13" i="35"/>
  <c r="G12" i="6"/>
  <c r="K34" i="34"/>
  <c r="J34" i="34"/>
  <c r="H33" i="34"/>
  <c r="K33" i="34"/>
  <c r="G33" i="34"/>
  <c r="J33" i="34"/>
  <c r="F33" i="34"/>
  <c r="I33" i="34"/>
  <c r="J4" i="6"/>
  <c r="J5" i="6"/>
  <c r="J6" i="6"/>
  <c r="J8" i="6"/>
  <c r="J10" i="6"/>
  <c r="J7" i="6"/>
  <c r="J9" i="6"/>
  <c r="J11" i="6"/>
  <c r="J13" i="6"/>
  <c r="J3" i="6"/>
  <c r="H4" i="6"/>
  <c r="H5" i="6"/>
  <c r="H6" i="6"/>
  <c r="H8" i="6"/>
  <c r="H10" i="6"/>
  <c r="H7" i="6"/>
  <c r="H9" i="6"/>
  <c r="H11" i="6"/>
  <c r="H13" i="6"/>
</calcChain>
</file>

<file path=xl/sharedStrings.xml><?xml version="1.0" encoding="utf-8"?>
<sst xmlns="http://schemas.openxmlformats.org/spreadsheetml/2006/main" count="245" uniqueCount="175">
  <si>
    <t>Moins de 25 ans</t>
  </si>
  <si>
    <t>25-29 ans</t>
  </si>
  <si>
    <t>30-39 ans</t>
  </si>
  <si>
    <t>40-49 ans</t>
  </si>
  <si>
    <t>50 ans et plus</t>
  </si>
  <si>
    <t>CAP</t>
  </si>
  <si>
    <t>BTS</t>
  </si>
  <si>
    <t>Brevet professionnel</t>
  </si>
  <si>
    <t>Mayotte</t>
  </si>
  <si>
    <t>Management des unités commerciales (BTS)</t>
  </si>
  <si>
    <t>Assistant de manager (BTS)</t>
  </si>
  <si>
    <t>Négociation et relation client (BTS)</t>
  </si>
  <si>
    <t>Coiffure (BP)</t>
  </si>
  <si>
    <t>Recevabilités</t>
  </si>
  <si>
    <t>Nombre de dossiers examinés (décisions rendues)</t>
  </si>
  <si>
    <t>Candidats ayant obtenu une validation, même partielle</t>
  </si>
  <si>
    <t>Validations totales</t>
  </si>
  <si>
    <t>Total diplômes examinés en VAE</t>
  </si>
  <si>
    <t>Intitulés des diplômes</t>
  </si>
  <si>
    <t>Âge</t>
  </si>
  <si>
    <t>En emploi</t>
  </si>
  <si>
    <t>Total</t>
  </si>
  <si>
    <t>Hommes</t>
  </si>
  <si>
    <t>Femmes</t>
  </si>
  <si>
    <t>Situation par rapport à l'emploi</t>
  </si>
  <si>
    <t>Dépôts de candidatures</t>
  </si>
  <si>
    <t>Aix-Marseille</t>
  </si>
  <si>
    <t>Amiens</t>
  </si>
  <si>
    <t>Besançon</t>
  </si>
  <si>
    <t>Bordeaux</t>
  </si>
  <si>
    <t>Clermont-Ferrand</t>
  </si>
  <si>
    <t>Corse</t>
  </si>
  <si>
    <t>Créteil</t>
  </si>
  <si>
    <t>Dijon</t>
  </si>
  <si>
    <t>Grenoble</t>
  </si>
  <si>
    <t>Guadeloupe</t>
  </si>
  <si>
    <t>Guyane</t>
  </si>
  <si>
    <t>La Réunion</t>
  </si>
  <si>
    <t>Lille</t>
  </si>
  <si>
    <t>Limoges</t>
  </si>
  <si>
    <t>Lyon</t>
  </si>
  <si>
    <t>Martinique</t>
  </si>
  <si>
    <t>Montpellier</t>
  </si>
  <si>
    <t>Nancy-Metz</t>
  </si>
  <si>
    <t>Nice</t>
  </si>
  <si>
    <t>Orléans-Tours</t>
  </si>
  <si>
    <t>Paris</t>
  </si>
  <si>
    <t>Poitiers</t>
  </si>
  <si>
    <t>Reims</t>
  </si>
  <si>
    <t>Rennes</t>
  </si>
  <si>
    <t>Strasbourg</t>
  </si>
  <si>
    <t>Toulouse</t>
  </si>
  <si>
    <t>Versailles</t>
  </si>
  <si>
    <t>1 - Évolution du nombre de candidats à la validation ayant obtenu un diplôme ou des unités constitutives de celui-ci</t>
  </si>
  <si>
    <t>Autre niveau V</t>
  </si>
  <si>
    <t>Baccalauréat professionnel</t>
  </si>
  <si>
    <t>Autre niveau IV</t>
  </si>
  <si>
    <t>Validations partielles</t>
  </si>
  <si>
    <t>Aucune validation</t>
  </si>
  <si>
    <t>Éducateur spécialisé (diplôme d'État)</t>
  </si>
  <si>
    <t>Assistant de gestion de PME-PMI à référentiel commun européen (BTS)</t>
  </si>
  <si>
    <t>Commerce (bac pro)</t>
  </si>
  <si>
    <t>,</t>
  </si>
  <si>
    <t>Académies</t>
  </si>
  <si>
    <t>Demandes recevables</t>
  </si>
  <si>
    <t>Candidatures déposées</t>
  </si>
  <si>
    <t>Candidatures examinées</t>
  </si>
  <si>
    <t>Demandeurs d’emploi</t>
  </si>
  <si>
    <t>Inactifs</t>
  </si>
  <si>
    <t>Moniteur éducateur (diplôme d'État)</t>
  </si>
  <si>
    <t>Poids dans le total des candidatures déposées</t>
  </si>
  <si>
    <t>Absents au jury</t>
  </si>
  <si>
    <t>Validations partielles/candidatures examinées en %</t>
  </si>
  <si>
    <t>Validations totales/candidatures examinées en %</t>
  </si>
  <si>
    <t>Non-validations/candidatures examinées en %</t>
  </si>
  <si>
    <r>
      <t>1.</t>
    </r>
    <r>
      <rPr>
        <sz val="9"/>
        <rFont val="Arial"/>
        <family val="2"/>
      </rPr>
      <t xml:space="preserve"> Organisation interacadémique des examens et des jurys VAE en Île-de-France.</t>
    </r>
  </si>
  <si>
    <t>DEME</t>
  </si>
  <si>
    <t>Dossiers recevables</t>
  </si>
  <si>
    <r>
      <t>1.</t>
    </r>
    <r>
      <rPr>
        <sz val="9"/>
        <rFont val="Arial"/>
        <family val="2"/>
      </rPr>
      <t xml:space="preserve"> Organisation interacadémique de la validation en Île-de-France.</t>
    </r>
  </si>
  <si>
    <r>
      <t>2.</t>
    </r>
    <r>
      <rPr>
        <sz val="9"/>
        <rFont val="Arial"/>
        <family val="2"/>
      </rPr>
      <t xml:space="preserve"> Hors baccalauréats technologiques et hors BEP.</t>
    </r>
  </si>
  <si>
    <t>BTS Management des unités commerciales</t>
  </si>
  <si>
    <t>Poids dans le total des candidatures examinées</t>
  </si>
  <si>
    <t>DEES</t>
  </si>
  <si>
    <t>Résultats des jurys</t>
  </si>
  <si>
    <t>Île-de-France1</t>
  </si>
  <si>
    <t>Normandie</t>
  </si>
  <si>
    <t>Accompagnant éducatif petite enfance (CAP)</t>
  </si>
  <si>
    <r>
      <rPr>
        <b/>
        <sz val="9"/>
        <rFont val="Arial"/>
        <family val="2"/>
      </rPr>
      <t>Champ :</t>
    </r>
    <r>
      <rPr>
        <sz val="9"/>
        <rFont val="Arial"/>
        <family val="2"/>
      </rPr>
      <t xml:space="preserve"> France métropolitaine + DROM (y compris Mayotte).</t>
    </r>
  </si>
  <si>
    <r>
      <rPr>
        <b/>
        <sz val="9"/>
        <rFont val="Arial"/>
        <family val="2"/>
      </rPr>
      <t>Champ :</t>
    </r>
    <r>
      <rPr>
        <sz val="9"/>
        <rFont val="Arial"/>
        <family val="2"/>
      </rPr>
      <t xml:space="preserve"> France métropolitaine + DROM (y compris Mayotte à compter de 2011).</t>
    </r>
  </si>
  <si>
    <t>CAP Petite enfance jusqu'en 2018 et Accompagnant éducatif petite enfance ensuite</t>
  </si>
  <si>
    <t>Baccalauréat professionnel Commerce</t>
  </si>
  <si>
    <t>DEETS</t>
  </si>
  <si>
    <t>Taux de validation totale (%)</t>
  </si>
  <si>
    <t>Taux de validation partielle (%)</t>
  </si>
  <si>
    <t>Autres diplômes du supérieur (DEETS, DCESF, diplômes comptables, DSAA)</t>
  </si>
  <si>
    <t>Poids (%)</t>
  </si>
  <si>
    <t>Validations totales / candidatures examinées (%)</t>
  </si>
  <si>
    <t>Validations partielles / candidatures examinées (%)</t>
  </si>
  <si>
    <t>Aucune validation / candidatures examinées (%)</t>
  </si>
  <si>
    <r>
      <t xml:space="preserve">Nombre d'académies dans lesquelles se sont tenus les jurys </t>
    </r>
    <r>
      <rPr>
        <b/>
        <vertAlign val="superscript"/>
        <sz val="9"/>
        <rFont val="Arial"/>
        <family val="2"/>
      </rPr>
      <t>1</t>
    </r>
  </si>
  <si>
    <t>Accueil-relation clients usagers (bac pro)</t>
  </si>
  <si>
    <t>Gestion-administration (bac pro)</t>
  </si>
  <si>
    <t>Comptabilité et gestion (BTS)</t>
  </si>
  <si>
    <t>Opticien lunetier (BTS)</t>
  </si>
  <si>
    <t>Logistique (bac pro)</t>
  </si>
  <si>
    <t>Services et prestations des secteurs sanitaire et social (BTS)</t>
  </si>
  <si>
    <t>Maintenance des systèmes option A systèmes de production (BTS)</t>
  </si>
  <si>
    <t>Professions immobilières (BTS)</t>
  </si>
  <si>
    <t>Éducateur technique spécialisé (diplôme d'État)</t>
  </si>
  <si>
    <t>Conseiller en économie sociale et familiale (diplôme)</t>
  </si>
  <si>
    <t>Cuisine (CAP)</t>
  </si>
  <si>
    <t>Transport et prestations logistiques (BTS)</t>
  </si>
  <si>
    <t>Cuisine (bac pro)</t>
  </si>
  <si>
    <t>Comptabilité et gestion (diplôme de) (DCG)</t>
  </si>
  <si>
    <t>Accompagnement soins et services à la personne option B - en structure (bac pro)</t>
  </si>
  <si>
    <t>Aide à domicile (MC niveau V)</t>
  </si>
  <si>
    <t>Maintenance des véhicules option A voitures particulières (BTS)</t>
  </si>
  <si>
    <t>Métiers de l'esthétique-cosmétique-parfumerie, option A : management (BTS)</t>
  </si>
  <si>
    <t>Sous-total</t>
  </si>
  <si>
    <t>Métiers de la sécurité (bac pro)</t>
  </si>
  <si>
    <t>Sous total</t>
  </si>
  <si>
    <r>
      <t>1.</t>
    </r>
    <r>
      <rPr>
        <sz val="9"/>
        <rFont val="Arial"/>
        <family val="2"/>
      </rPr>
      <t xml:space="preserve"> Hors baccalauréats technologiques et hors BEP.</t>
    </r>
  </si>
  <si>
    <t>Dernière session</t>
  </si>
  <si>
    <r>
      <rPr>
        <b/>
        <sz val="9"/>
        <rFont val="Arial"/>
        <family val="2"/>
      </rPr>
      <t>Champ :</t>
    </r>
    <r>
      <rPr>
        <sz val="9"/>
        <rFont val="Arial"/>
        <family val="2"/>
      </rPr>
      <t xml:space="preserve"> France métropolitaine + DROM (y compris Mayotte).</t>
    </r>
  </si>
  <si>
    <t>Sexe</t>
  </si>
  <si>
    <t>Sans diplôme</t>
  </si>
  <si>
    <t>Niveau 3 (ancien niveau V, niveau CAP)</t>
  </si>
  <si>
    <t>Niveau supérieur</t>
  </si>
  <si>
    <t>Niveau IV (niveau bac)</t>
  </si>
  <si>
    <r>
      <t>Niveau de diplôme</t>
    </r>
    <r>
      <rPr>
        <b/>
        <vertAlign val="superscript"/>
        <sz val="9"/>
        <color indexed="14"/>
        <rFont val="Arial"/>
        <family val="2"/>
      </rPr>
      <t>1</t>
    </r>
  </si>
  <si>
    <r>
      <rPr>
        <b/>
        <sz val="9"/>
        <rFont val="Arial"/>
        <family val="2"/>
      </rPr>
      <t>1.</t>
    </r>
    <r>
      <rPr>
        <sz val="9"/>
        <rFont val="Arial"/>
        <family val="2"/>
      </rPr>
      <t xml:space="preserve"> L'académie de Lille ne renseigne pas cet indicateur.</t>
    </r>
  </si>
  <si>
    <r>
      <t>Premier niveau (3)</t>
    </r>
    <r>
      <rPr>
        <b/>
        <vertAlign val="superscript"/>
        <sz val="9"/>
        <color rgb="FFCC0099"/>
        <rFont val="Arial"/>
        <family val="2"/>
      </rPr>
      <t>1</t>
    </r>
  </si>
  <si>
    <t>Niveau 4</t>
  </si>
  <si>
    <t>Supérieur (5, 6 et 7)</t>
  </si>
  <si>
    <t>Électrotechnique (BTS)</t>
  </si>
  <si>
    <t>Assistance technique d'ingénieur (bts)</t>
  </si>
  <si>
    <t>Candidats examinés</t>
  </si>
  <si>
    <t>Nantes</t>
  </si>
  <si>
    <t>Évolution/ 2019 en %</t>
  </si>
  <si>
    <t>première session</t>
  </si>
  <si>
    <t>Nombre de référentiels visés</t>
  </si>
  <si>
    <t>Total candidatures examinées</t>
  </si>
  <si>
    <t>dernière session session</t>
  </si>
  <si>
    <t>Gestion de la PME (BTS)</t>
  </si>
  <si>
    <t>Support a l'action manageriale (BTS)</t>
  </si>
  <si>
    <t>Négociation et digitalisation de la relation client (BTS)</t>
  </si>
  <si>
    <t>Première session</t>
  </si>
  <si>
    <t>Taux de non validation</t>
  </si>
  <si>
    <t>Part de la VAE dans l'ensemble des diplômes délivrés en 2020</t>
  </si>
  <si>
    <t>Évolution candidatures examinées/2019 (%)</t>
  </si>
  <si>
    <t>non documenté pour Mayotte et Nantes en 2020</t>
  </si>
  <si>
    <r>
      <t xml:space="preserve">2,0 </t>
    </r>
    <r>
      <rPr>
        <b/>
        <vertAlign val="superscript"/>
        <sz val="9"/>
        <color rgb="FFFF00FF"/>
        <rFont val="Arial"/>
        <family val="2"/>
      </rPr>
      <t>1</t>
    </r>
  </si>
  <si>
    <t>Non renseigné pour l'académie de Nantes</t>
  </si>
  <si>
    <r>
      <rPr>
        <b/>
        <sz val="9"/>
        <rFont val="Arial"/>
        <family val="2"/>
      </rPr>
      <t xml:space="preserve">1. </t>
    </r>
    <r>
      <rPr>
        <sz val="9"/>
        <rFont val="Arial"/>
        <family val="2"/>
      </rPr>
      <t>Nomenclature européenne des niveaux de formation</t>
    </r>
  </si>
  <si>
    <t>Niveau 5</t>
  </si>
  <si>
    <t>Niveaux 6 et 7</t>
  </si>
  <si>
    <t>Niveau 3</t>
  </si>
  <si>
    <t>Autre niveau 3</t>
  </si>
  <si>
    <t>Autre niveau 4</t>
  </si>
  <si>
    <t>Autre niveaux 6 et 7 (DCG et DSCG)</t>
  </si>
  <si>
    <t>autre niveau 5 (DCESF, DMA)</t>
  </si>
  <si>
    <t>BP Coiffure</t>
  </si>
  <si>
    <t>BTS Gestion de la PME (BTS Assistant de gestion de PME-PMI à référentiel commun européen)</t>
  </si>
  <si>
    <t>BTS Négociation et digitalisation de la relation client  (BTS Négociation et relation client)</t>
  </si>
  <si>
    <t>BTS Assistant de direction jusqu'en 2009 puis Assistant de manager (BTS support à l'action managériale en 2020)</t>
  </si>
  <si>
    <r>
      <t>2 - Profil des candidats aux différentes étapes du parcours VAE en 2020</t>
    </r>
    <r>
      <rPr>
        <sz val="9"/>
        <rFont val="Arial"/>
        <family val="2"/>
      </rPr>
      <t xml:space="preserve"> (en %)</t>
    </r>
  </si>
  <si>
    <t>3 - Les neufs premiers diplômes examinés en VAE en 2020</t>
  </si>
  <si>
    <t>4 - Pourcentages des candidatures examinées en 2018, 2019 et 2020 selon le niveau du diplôme visé</t>
  </si>
  <si>
    <t>5 web - Les trente premiers diplômes examinés en VAE en 2020</t>
  </si>
  <si>
    <t>6 - Évolution depuis 2008 du nombre des candidatures examinées pour les neuf diplômes les plus demandés en 2019 et 2020</t>
  </si>
  <si>
    <r>
      <t>7 web</t>
    </r>
    <r>
      <rPr>
        <b/>
        <sz val="9"/>
        <color indexed="48"/>
        <rFont val="Arial"/>
        <family val="2"/>
      </rPr>
      <t xml:space="preserve">  </t>
    </r>
    <r>
      <rPr>
        <b/>
        <sz val="9"/>
        <rFont val="Arial"/>
        <family val="2"/>
      </rPr>
      <t>- VAE par académie en 2020</t>
    </r>
  </si>
  <si>
    <t>8 web - Pourcentages des dossiers recevables en 2018 et 2019 et 2020 selon le niveau* du diplôme visé</t>
  </si>
  <si>
    <r>
      <rPr>
        <b/>
        <sz val="9"/>
        <rFont val="Arial"/>
        <family val="2"/>
      </rPr>
      <t>Source</t>
    </r>
    <r>
      <rPr>
        <sz val="9"/>
        <rFont val="Arial"/>
        <family val="2"/>
      </rPr>
      <t xml:space="preserve"> : DEPP, enquête n° 62. </t>
    </r>
  </si>
  <si>
    <r>
      <t xml:space="preserve">Réf. : </t>
    </r>
    <r>
      <rPr>
        <i/>
        <sz val="9"/>
        <rFont val="Arial"/>
        <family val="2"/>
      </rPr>
      <t>Note d'information</t>
    </r>
    <r>
      <rPr>
        <sz val="9"/>
        <rFont val="Arial"/>
        <family val="2"/>
      </rPr>
      <t>, n° 21.48. DEPP</t>
    </r>
  </si>
  <si>
    <r>
      <rPr>
        <b/>
        <sz val="9"/>
        <rFont val="Arial"/>
        <family val="2"/>
      </rPr>
      <t>Source</t>
    </r>
    <r>
      <rPr>
        <sz val="9"/>
        <rFont val="Arial"/>
        <family val="2"/>
      </rPr>
      <t xml:space="preserve"> : DEPP, enquête n° 62.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</si>
</sst>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
    <numFmt numFmtId="167" formatCode="0.000"/>
  </numFmts>
  <fonts count="48"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sz val="8"/>
      <name val="Arial"/>
      <family val="2"/>
    </font>
    <font>
      <sz val="9"/>
      <color indexed="8"/>
      <name val="Arial"/>
      <family val="2"/>
    </font>
    <font>
      <sz val="9"/>
      <name val="Arial"/>
      <family val="2"/>
    </font>
    <font>
      <b/>
      <sz val="9"/>
      <name val="Arial"/>
      <family val="2"/>
    </font>
    <font>
      <b/>
      <sz val="9"/>
      <color indexed="48"/>
      <name val="Arial"/>
      <family val="2"/>
    </font>
    <font>
      <sz val="9"/>
      <color indexed="10"/>
      <name val="Arial"/>
      <family val="2"/>
    </font>
    <font>
      <b/>
      <sz val="9"/>
      <color indexed="14"/>
      <name val="Arial"/>
      <family val="2"/>
    </font>
    <font>
      <u/>
      <sz val="10"/>
      <color indexed="12"/>
      <name val="Arial"/>
      <family val="2"/>
    </font>
    <font>
      <u/>
      <sz val="10"/>
      <color indexed="12"/>
      <name val="MS Sans Serif"/>
      <family val="2"/>
    </font>
    <font>
      <sz val="11"/>
      <color theme="1"/>
      <name val="Calibri"/>
      <family val="2"/>
      <scheme val="minor"/>
    </font>
    <font>
      <u/>
      <sz val="11"/>
      <color theme="10"/>
      <name val="Calibri"/>
      <family val="2"/>
      <scheme val="minor"/>
    </font>
    <font>
      <b/>
      <sz val="9"/>
      <color rgb="FFCC0099"/>
      <name val="Arial"/>
      <family val="2"/>
    </font>
    <font>
      <sz val="9"/>
      <color theme="1"/>
      <name val="Arial"/>
      <family val="2"/>
    </font>
    <font>
      <b/>
      <sz val="9"/>
      <color theme="1"/>
      <name val="Arial"/>
      <family val="2"/>
    </font>
    <font>
      <b/>
      <sz val="9"/>
      <color rgb="FFFF00FF"/>
      <name val="Arial"/>
      <family val="2"/>
    </font>
    <font>
      <sz val="9"/>
      <color theme="1"/>
      <name val="Calibri"/>
      <family val="2"/>
      <scheme val="minor"/>
    </font>
    <font>
      <i/>
      <sz val="8"/>
      <name val="Arial"/>
      <family val="2"/>
    </font>
    <font>
      <b/>
      <i/>
      <sz val="8"/>
      <color rgb="FFFF00FF"/>
      <name val="Arial"/>
      <family val="2"/>
    </font>
    <font>
      <b/>
      <vertAlign val="superscript"/>
      <sz val="9"/>
      <name val="Arial"/>
      <family val="2"/>
    </font>
    <font>
      <i/>
      <sz val="9"/>
      <name val="Arial"/>
      <family val="2"/>
    </font>
    <font>
      <b/>
      <vertAlign val="superscript"/>
      <sz val="9"/>
      <color rgb="FFCC0099"/>
      <name val="Arial"/>
      <family val="2"/>
    </font>
    <font>
      <b/>
      <vertAlign val="superscript"/>
      <sz val="9"/>
      <color indexed="14"/>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i/>
      <sz val="9"/>
      <color rgb="FFFF00FF"/>
      <name val="Arial"/>
      <family val="2"/>
    </font>
    <font>
      <b/>
      <vertAlign val="superscript"/>
      <sz val="9"/>
      <color rgb="FFFF00FF"/>
      <name val="Arial"/>
      <family val="2"/>
    </font>
  </fonts>
  <fills count="3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1">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ck">
        <color indexed="14"/>
      </top>
      <bottom style="thin">
        <color indexed="64"/>
      </bottom>
      <diagonal/>
    </border>
    <border>
      <left style="thin">
        <color indexed="64"/>
      </left>
      <right style="thin">
        <color indexed="64"/>
      </right>
      <top/>
      <bottom style="thin">
        <color indexed="14"/>
      </bottom>
      <diagonal/>
    </border>
    <border>
      <left style="thin">
        <color indexed="64"/>
      </left>
      <right style="thin">
        <color indexed="64"/>
      </right>
      <top style="thin">
        <color indexed="1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FF33CC"/>
      </left>
      <right style="thin">
        <color indexed="64"/>
      </right>
      <top/>
      <bottom style="thin">
        <color indexed="64"/>
      </bottom>
      <diagonal/>
    </border>
    <border>
      <left style="thin">
        <color rgb="FFFF33CC"/>
      </left>
      <right style="thin">
        <color indexed="64"/>
      </right>
      <top style="thin">
        <color indexed="64"/>
      </top>
      <bottom style="thin">
        <color indexed="64"/>
      </bottom>
      <diagonal/>
    </border>
    <border>
      <left style="thin">
        <color indexed="64"/>
      </left>
      <right style="thin">
        <color rgb="FFFF33CC"/>
      </right>
      <top style="thin">
        <color indexed="64"/>
      </top>
      <bottom style="thin">
        <color indexed="64"/>
      </bottom>
      <diagonal/>
    </border>
    <border>
      <left style="thin">
        <color rgb="FFFF33CC"/>
      </left>
      <right style="thin">
        <color indexed="64"/>
      </right>
      <top style="thin">
        <color indexed="64"/>
      </top>
      <bottom/>
      <diagonal/>
    </border>
    <border>
      <left style="thin">
        <color indexed="64"/>
      </left>
      <right style="thin">
        <color rgb="FFFF33CC"/>
      </right>
      <top/>
      <bottom/>
      <diagonal/>
    </border>
    <border>
      <left style="thin">
        <color rgb="FFFF33CC"/>
      </left>
      <right style="thin">
        <color indexed="64"/>
      </right>
      <top/>
      <bottom/>
      <diagonal/>
    </border>
    <border>
      <left/>
      <right/>
      <top/>
      <bottom style="thick">
        <color rgb="FFFF33CC"/>
      </bottom>
      <diagonal/>
    </border>
    <border>
      <left style="thin">
        <color indexed="64"/>
      </left>
      <right style="thin">
        <color indexed="64"/>
      </right>
      <top style="thick">
        <color rgb="FFFF33CC"/>
      </top>
      <bottom style="thin">
        <color indexed="64"/>
      </bottom>
      <diagonal/>
    </border>
    <border>
      <left/>
      <right/>
      <top/>
      <bottom style="thick">
        <color rgb="FFCC0099"/>
      </bottom>
      <diagonal/>
    </border>
    <border>
      <left style="thin">
        <color indexed="64"/>
      </left>
      <right style="thin">
        <color indexed="64"/>
      </right>
      <top style="thick">
        <color rgb="FFCC0099"/>
      </top>
      <bottom style="thin">
        <color indexed="64"/>
      </bottom>
      <diagonal/>
    </border>
    <border>
      <left style="thin">
        <color indexed="64"/>
      </left>
      <right/>
      <top style="thick">
        <color rgb="FFCC0099"/>
      </top>
      <bottom style="thin">
        <color indexed="64"/>
      </bottom>
      <diagonal/>
    </border>
    <border>
      <left/>
      <right/>
      <top style="thick">
        <color rgb="FFCC0099"/>
      </top>
      <bottom style="thin">
        <color indexed="64"/>
      </bottom>
      <diagonal/>
    </border>
    <border>
      <left style="thin">
        <color indexed="64"/>
      </left>
      <right style="thin">
        <color rgb="FFFF33CC"/>
      </right>
      <top/>
      <bottom style="thin">
        <color indexed="64"/>
      </bottom>
      <diagonal/>
    </border>
    <border>
      <left style="thin">
        <color rgb="FFCC0099"/>
      </left>
      <right style="thin">
        <color indexed="64"/>
      </right>
      <top style="thin">
        <color indexed="64"/>
      </top>
      <bottom style="thin">
        <color indexed="64"/>
      </bottom>
      <diagonal/>
    </border>
    <border>
      <left style="thin">
        <color rgb="FFC1C1C1"/>
      </left>
      <right/>
      <top style="thick">
        <color rgb="FFFF33CC"/>
      </top>
      <bottom style="thin">
        <color indexed="64"/>
      </bottom>
      <diagonal/>
    </border>
    <border>
      <left style="thin">
        <color rgb="FFFF00FF"/>
      </left>
      <right/>
      <top style="thick">
        <color rgb="FFCC0099"/>
      </top>
      <bottom/>
      <diagonal/>
    </border>
    <border>
      <left/>
      <right/>
      <top style="thick">
        <color rgb="FFCC0099"/>
      </top>
      <bottom/>
      <diagonal/>
    </border>
    <border>
      <left style="medium">
        <color indexed="12"/>
      </left>
      <right style="medium">
        <color indexed="12"/>
      </right>
      <top style="thick">
        <color rgb="FFCC0099"/>
      </top>
      <bottom style="thin">
        <color indexed="64"/>
      </bottom>
      <diagonal/>
    </border>
    <border>
      <left style="thin">
        <color indexed="64"/>
      </left>
      <right style="thin">
        <color indexed="64"/>
      </right>
      <top style="thick">
        <color rgb="FFFF33CC"/>
      </top>
      <bottom/>
      <diagonal/>
    </border>
    <border>
      <left style="thin">
        <color rgb="FFCC0099"/>
      </left>
      <right style="medium">
        <color indexed="12"/>
      </right>
      <top style="thick">
        <color rgb="FFCC0099"/>
      </top>
      <bottom style="thin">
        <color indexed="64"/>
      </bottom>
      <diagonal/>
    </border>
    <border>
      <left style="medium">
        <color indexed="12"/>
      </left>
      <right style="thin">
        <color rgb="FFFF00FF"/>
      </right>
      <top style="thick">
        <color rgb="FFCC0099"/>
      </top>
      <bottom style="thin">
        <color indexed="64"/>
      </bottom>
      <diagonal/>
    </border>
    <border>
      <left style="thin">
        <color rgb="FFFF33CC"/>
      </left>
      <right style="medium">
        <color indexed="12"/>
      </right>
      <top style="thick">
        <color rgb="FFCC0099"/>
      </top>
      <bottom style="thin">
        <color indexed="64"/>
      </bottom>
      <diagonal/>
    </border>
    <border>
      <left style="thin">
        <color indexed="64"/>
      </left>
      <right style="thin">
        <color indexed="64"/>
      </right>
      <top/>
      <bottom style="thin">
        <color rgb="FFC1C1C1"/>
      </bottom>
      <diagonal/>
    </border>
    <border>
      <left style="thin">
        <color indexed="64"/>
      </left>
      <right style="thin">
        <color rgb="FFC1C1C1"/>
      </right>
      <top style="thick">
        <color rgb="FFFF33CC"/>
      </top>
      <bottom style="thin">
        <color indexed="64"/>
      </bottom>
      <diagonal/>
    </border>
    <border>
      <left style="thin">
        <color indexed="64"/>
      </left>
      <right/>
      <top style="thick">
        <color rgb="FFFF33CC"/>
      </top>
      <bottom/>
      <diagonal/>
    </border>
    <border>
      <left style="thin">
        <color indexed="64"/>
      </left>
      <right/>
      <top style="thick">
        <color rgb="FFFF33CC"/>
      </top>
      <bottom style="thin">
        <color indexed="64"/>
      </bottom>
      <diagonal/>
    </border>
    <border>
      <left/>
      <right style="thin">
        <color indexed="64"/>
      </right>
      <top style="thick">
        <color rgb="FFFF33CC"/>
      </top>
      <bottom/>
      <diagonal/>
    </border>
    <border>
      <left style="thin">
        <color indexed="64"/>
      </left>
      <right style="thin">
        <color indexed="64"/>
      </right>
      <top style="thick">
        <color rgb="FFCC0099"/>
      </top>
      <bottom/>
      <diagonal/>
    </border>
    <border>
      <left style="thin">
        <color indexed="64"/>
      </left>
      <right style="thin">
        <color indexed="64"/>
      </right>
      <top style="thick">
        <color indexed="14"/>
      </top>
      <bottom/>
      <diagonal/>
    </border>
    <border>
      <left style="thin">
        <color indexed="8"/>
      </left>
      <right style="thin">
        <color rgb="FFCC0099"/>
      </right>
      <top style="thick">
        <color rgb="FFCC0099"/>
      </top>
      <bottom/>
      <diagonal/>
    </border>
    <border>
      <left style="thin">
        <color indexed="8"/>
      </left>
      <right style="thin">
        <color rgb="FFCC0099"/>
      </right>
      <top/>
      <bottom style="thin">
        <color indexed="64"/>
      </bottom>
      <diagonal/>
    </border>
    <border>
      <left/>
      <right/>
      <top/>
      <bottom style="thick">
        <color indexed="1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ck">
        <color indexed="14"/>
      </top>
      <bottom/>
      <diagonal/>
    </border>
    <border>
      <left style="thin">
        <color indexed="64"/>
      </left>
      <right/>
      <top style="thick">
        <color indexed="14"/>
      </top>
      <bottom style="thin">
        <color indexed="64"/>
      </bottom>
      <diagonal/>
    </border>
  </borders>
  <cellStyleXfs count="60">
    <xf numFmtId="0" fontId="0" fillId="0" borderId="0"/>
    <xf numFmtId="0" fontId="13" fillId="0" borderId="0" applyNumberFormat="0" applyFill="0" applyBorder="0" applyAlignment="0" applyProtection="0">
      <alignment vertical="top"/>
      <protection locked="0"/>
    </xf>
    <xf numFmtId="0" fontId="16" fillId="0" borderId="0" applyNumberFormat="0" applyFill="0" applyBorder="0" applyAlignment="0" applyProtection="0"/>
    <xf numFmtId="0" fontId="14" fillId="0" borderId="0" applyNumberFormat="0" applyFill="0" applyBorder="0" applyAlignment="0" applyProtection="0"/>
    <xf numFmtId="0" fontId="4" fillId="0" borderId="0"/>
    <xf numFmtId="0" fontId="15" fillId="0" borderId="0"/>
    <xf numFmtId="0" fontId="3" fillId="0" borderId="0"/>
    <xf numFmtId="9" fontId="3" fillId="0" borderId="0" applyFont="0" applyFill="0" applyBorder="0" applyAlignment="0" applyProtection="0"/>
    <xf numFmtId="9" fontId="4" fillId="0" borderId="0" applyFont="0" applyFill="0" applyBorder="0" applyAlignment="0" applyProtection="0"/>
    <xf numFmtId="0" fontId="29" fillId="0" borderId="0" applyNumberFormat="0" applyFill="0" applyBorder="0" applyAlignment="0" applyProtection="0"/>
    <xf numFmtId="0" fontId="30" fillId="0" borderId="50" applyNumberFormat="0" applyFill="0" applyAlignment="0" applyProtection="0"/>
    <xf numFmtId="0" fontId="31" fillId="0" borderId="51" applyNumberFormat="0" applyFill="0" applyAlignment="0" applyProtection="0"/>
    <xf numFmtId="0" fontId="32" fillId="0" borderId="52" applyNumberFormat="0" applyFill="0" applyAlignment="0" applyProtection="0"/>
    <xf numFmtId="0" fontId="32" fillId="0" borderId="0" applyNumberFormat="0" applyFill="0" applyBorder="0" applyAlignment="0" applyProtection="0"/>
    <xf numFmtId="0" fontId="33" fillId="4" borderId="0" applyNumberFormat="0" applyBorder="0" applyAlignment="0" applyProtection="0"/>
    <xf numFmtId="0" fontId="34" fillId="5" borderId="0" applyNumberFormat="0" applyBorder="0" applyAlignment="0" applyProtection="0"/>
    <xf numFmtId="0" fontId="35" fillId="6" borderId="0" applyNumberFormat="0" applyBorder="0" applyAlignment="0" applyProtection="0"/>
    <xf numFmtId="0" fontId="36" fillId="7" borderId="53" applyNumberFormat="0" applyAlignment="0" applyProtection="0"/>
    <xf numFmtId="0" fontId="37" fillId="8" borderId="54" applyNumberFormat="0" applyAlignment="0" applyProtection="0"/>
    <xf numFmtId="0" fontId="38" fillId="8" borderId="53" applyNumberFormat="0" applyAlignment="0" applyProtection="0"/>
    <xf numFmtId="0" fontId="39" fillId="0" borderId="55" applyNumberFormat="0" applyFill="0" applyAlignment="0" applyProtection="0"/>
    <xf numFmtId="0" fontId="40" fillId="9" borderId="56"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58" applyNumberFormat="0" applyFill="0" applyAlignment="0" applyProtection="0"/>
    <xf numFmtId="0" fontId="44"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44" fillId="26" borderId="0" applyNumberFormat="0" applyBorder="0" applyAlignment="0" applyProtection="0"/>
    <xf numFmtId="0" fontId="44"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44" fillId="30" borderId="0" applyNumberFormat="0" applyBorder="0" applyAlignment="0" applyProtection="0"/>
    <xf numFmtId="0" fontId="44"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44" fillId="34" borderId="0" applyNumberFormat="0" applyBorder="0" applyAlignment="0" applyProtection="0"/>
    <xf numFmtId="0" fontId="2" fillId="0" borderId="0"/>
    <xf numFmtId="0" fontId="2" fillId="10" borderId="57" applyNumberFormat="0" applyFont="0" applyAlignment="0" applyProtection="0"/>
    <xf numFmtId="0" fontId="2" fillId="0" borderId="0"/>
    <xf numFmtId="0" fontId="28" fillId="0" borderId="0"/>
    <xf numFmtId="0" fontId="3" fillId="0" borderId="0"/>
    <xf numFmtId="0" fontId="2"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1" fillId="0" borderId="0"/>
  </cellStyleXfs>
  <cellXfs count="375">
    <xf numFmtId="0" fontId="0" fillId="0" borderId="0" xfId="0"/>
    <xf numFmtId="0" fontId="5" fillId="0" borderId="0" xfId="0" applyFont="1" applyFill="1"/>
    <xf numFmtId="0" fontId="5" fillId="0" borderId="0" xfId="0" applyFont="1"/>
    <xf numFmtId="0" fontId="5" fillId="0" borderId="0" xfId="0" applyFont="1" applyFill="1" applyBorder="1"/>
    <xf numFmtId="165" fontId="5" fillId="0" borderId="0" xfId="0" applyNumberFormat="1" applyFont="1" applyFill="1"/>
    <xf numFmtId="0" fontId="8" fillId="0" borderId="0" xfId="0" applyFont="1"/>
    <xf numFmtId="0" fontId="8" fillId="0" borderId="0" xfId="0" applyFont="1" applyAlignment="1"/>
    <xf numFmtId="3" fontId="17" fillId="0" borderId="18" xfId="0" applyNumberFormat="1" applyFont="1" applyFill="1" applyBorder="1" applyAlignment="1">
      <alignment horizontal="right" vertical="center" indent="1"/>
    </xf>
    <xf numFmtId="165" fontId="17" fillId="0" borderId="1" xfId="0" applyNumberFormat="1" applyFont="1" applyFill="1" applyBorder="1" applyAlignment="1">
      <alignment horizontal="right" vertical="center" indent="1"/>
    </xf>
    <xf numFmtId="165" fontId="17" fillId="0" borderId="2" xfId="0" applyNumberFormat="1" applyFont="1" applyFill="1" applyBorder="1" applyAlignment="1">
      <alignment horizontal="right" vertical="center" indent="1"/>
    </xf>
    <xf numFmtId="165" fontId="17" fillId="0" borderId="3" xfId="0" applyNumberFormat="1" applyFont="1" applyFill="1" applyBorder="1" applyAlignment="1">
      <alignment horizontal="right" vertical="center" indent="1"/>
    </xf>
    <xf numFmtId="0" fontId="8" fillId="0" borderId="0" xfId="0" applyFont="1" applyAlignment="1">
      <alignment horizontal="center"/>
    </xf>
    <xf numFmtId="9" fontId="8" fillId="0" borderId="0" xfId="7" applyFont="1" applyAlignment="1">
      <alignment horizontal="center"/>
    </xf>
    <xf numFmtId="0" fontId="5" fillId="0" borderId="0" xfId="0" applyFont="1" applyAlignment="1">
      <alignment vertical="center"/>
    </xf>
    <xf numFmtId="0" fontId="8" fillId="0" borderId="5" xfId="0" applyFont="1" applyFill="1" applyBorder="1" applyAlignment="1">
      <alignment horizontal="left" vertical="center"/>
    </xf>
    <xf numFmtId="0" fontId="8" fillId="0" borderId="0" xfId="0" applyFont="1" applyAlignment="1">
      <alignment vertical="center"/>
    </xf>
    <xf numFmtId="0" fontId="9" fillId="0" borderId="0" xfId="0" applyFont="1"/>
    <xf numFmtId="0" fontId="8" fillId="0" borderId="0" xfId="0" applyFont="1" applyFill="1" applyBorder="1"/>
    <xf numFmtId="165" fontId="18" fillId="0" borderId="6" xfId="0" applyNumberFormat="1" applyFont="1" applyFill="1" applyBorder="1" applyAlignment="1">
      <alignment horizontal="center" vertical="center" wrapText="1"/>
    </xf>
    <xf numFmtId="165" fontId="8" fillId="0" borderId="6" xfId="0" applyNumberFormat="1" applyFont="1" applyFill="1" applyBorder="1" applyAlignment="1">
      <alignment horizontal="center" vertical="center" wrapText="1"/>
    </xf>
    <xf numFmtId="0" fontId="8" fillId="0" borderId="19" xfId="0" applyFont="1" applyFill="1" applyBorder="1" applyAlignment="1">
      <alignment horizontal="center" vertical="center" wrapText="1"/>
    </xf>
    <xf numFmtId="165" fontId="8" fillId="0" borderId="7" xfId="0" applyNumberFormat="1" applyFont="1" applyFill="1" applyBorder="1" applyAlignment="1">
      <alignment horizontal="center" vertical="center" wrapText="1"/>
    </xf>
    <xf numFmtId="165" fontId="8" fillId="0" borderId="20" xfId="0" applyNumberFormat="1" applyFont="1" applyFill="1" applyBorder="1" applyAlignment="1">
      <alignment horizontal="center" vertical="center" wrapText="1"/>
    </xf>
    <xf numFmtId="3" fontId="18" fillId="0" borderId="21" xfId="0" applyNumberFormat="1" applyFont="1" applyFill="1" applyBorder="1" applyAlignment="1">
      <alignment horizontal="right" vertical="center" wrapText="1" indent="1"/>
    </xf>
    <xf numFmtId="165" fontId="18" fillId="0" borderId="8" xfId="0" applyNumberFormat="1" applyFont="1" applyFill="1" applyBorder="1" applyAlignment="1">
      <alignment horizontal="right" vertical="center" wrapText="1" indent="1"/>
    </xf>
    <xf numFmtId="165" fontId="8" fillId="0" borderId="5" xfId="0" applyNumberFormat="1" applyFont="1" applyFill="1" applyBorder="1" applyAlignment="1">
      <alignment horizontal="right" vertical="center" indent="1"/>
    </xf>
    <xf numFmtId="165" fontId="7" fillId="0" borderId="8" xfId="0" applyNumberFormat="1" applyFont="1" applyFill="1" applyBorder="1" applyAlignment="1">
      <alignment horizontal="right" vertical="center" indent="1"/>
    </xf>
    <xf numFmtId="3" fontId="7" fillId="0" borderId="21" xfId="0" applyNumberFormat="1" applyFont="1" applyFill="1" applyBorder="1" applyAlignment="1">
      <alignment horizontal="right" vertical="center" indent="1"/>
    </xf>
    <xf numFmtId="165" fontId="7" fillId="0" borderId="9" xfId="0" applyNumberFormat="1" applyFont="1" applyFill="1" applyBorder="1" applyAlignment="1">
      <alignment horizontal="right" vertical="center" indent="1"/>
    </xf>
    <xf numFmtId="165" fontId="7" fillId="0" borderId="5" xfId="0" applyNumberFormat="1" applyFont="1" applyFill="1" applyBorder="1" applyAlignment="1">
      <alignment horizontal="right" vertical="center" indent="1"/>
    </xf>
    <xf numFmtId="165" fontId="7" fillId="0" borderId="22" xfId="0" applyNumberFormat="1" applyFont="1" applyFill="1" applyBorder="1" applyAlignment="1">
      <alignment horizontal="right" vertical="center" indent="1"/>
    </xf>
    <xf numFmtId="3" fontId="18" fillId="0" borderId="23" xfId="0" applyNumberFormat="1" applyFont="1" applyFill="1" applyBorder="1" applyAlignment="1">
      <alignment horizontal="right" vertical="center" wrapText="1" indent="1"/>
    </xf>
    <xf numFmtId="3" fontId="7" fillId="0" borderId="23" xfId="0" applyNumberFormat="1" applyFont="1" applyFill="1" applyBorder="1" applyAlignment="1">
      <alignment horizontal="right" vertical="center" indent="1"/>
    </xf>
    <xf numFmtId="3" fontId="8" fillId="0" borderId="5" xfId="0" applyNumberFormat="1" applyFont="1" applyFill="1" applyBorder="1" applyAlignment="1">
      <alignment horizontal="right" vertical="center" indent="1"/>
    </xf>
    <xf numFmtId="3" fontId="8" fillId="0" borderId="23" xfId="0" applyNumberFormat="1" applyFont="1" applyFill="1" applyBorder="1" applyAlignment="1">
      <alignment horizontal="right" vertical="center" indent="1"/>
    </xf>
    <xf numFmtId="3" fontId="7" fillId="2" borderId="23" xfId="0" applyNumberFormat="1" applyFont="1" applyFill="1" applyBorder="1" applyAlignment="1">
      <alignment horizontal="right" vertical="center" indent="1"/>
    </xf>
    <xf numFmtId="165" fontId="7" fillId="2" borderId="9" xfId="0" applyNumberFormat="1" applyFont="1" applyFill="1" applyBorder="1" applyAlignment="1">
      <alignment horizontal="right" vertical="center" indent="1"/>
    </xf>
    <xf numFmtId="165" fontId="7" fillId="2" borderId="5" xfId="0" applyNumberFormat="1" applyFont="1" applyFill="1" applyBorder="1" applyAlignment="1">
      <alignment horizontal="right" vertical="center" indent="1"/>
    </xf>
    <xf numFmtId="165" fontId="7" fillId="2" borderId="22" xfId="0" applyNumberFormat="1" applyFont="1" applyFill="1" applyBorder="1" applyAlignment="1">
      <alignment horizontal="right" vertical="center" indent="1"/>
    </xf>
    <xf numFmtId="3" fontId="18" fillId="0" borderId="9" xfId="0" applyNumberFormat="1" applyFont="1" applyFill="1" applyBorder="1" applyAlignment="1">
      <alignment horizontal="right" vertical="center" wrapText="1" indent="1"/>
    </xf>
    <xf numFmtId="3" fontId="18" fillId="2" borderId="23" xfId="0" applyNumberFormat="1" applyFont="1" applyFill="1" applyBorder="1" applyAlignment="1">
      <alignment horizontal="right" vertical="center" indent="1"/>
    </xf>
    <xf numFmtId="165" fontId="8" fillId="2" borderId="5" xfId="0" applyNumberFormat="1" applyFont="1" applyFill="1" applyBorder="1" applyAlignment="1">
      <alignment horizontal="right" vertical="center" indent="1"/>
    </xf>
    <xf numFmtId="0" fontId="8" fillId="0" borderId="0" xfId="0" applyFont="1" applyBorder="1"/>
    <xf numFmtId="166" fontId="8" fillId="0" borderId="0" xfId="0" applyNumberFormat="1" applyFont="1" applyBorder="1" applyAlignment="1">
      <alignment horizontal="center"/>
    </xf>
    <xf numFmtId="3" fontId="8" fillId="0" borderId="0" xfId="0" applyNumberFormat="1" applyFont="1" applyBorder="1" applyAlignment="1">
      <alignment horizontal="center"/>
    </xf>
    <xf numFmtId="0" fontId="8" fillId="0" borderId="0" xfId="0" applyFont="1" applyFill="1"/>
    <xf numFmtId="0" fontId="20" fillId="0" borderId="0" xfId="0" applyFont="1"/>
    <xf numFmtId="0" fontId="8" fillId="0" borderId="0" xfId="0" applyFont="1" applyFill="1" applyBorder="1" applyAlignment="1">
      <alignment horizontal="center" vertical="center"/>
    </xf>
    <xf numFmtId="0" fontId="11" fillId="0" borderId="0" xfId="0" applyFont="1" applyFill="1" applyBorder="1" applyAlignment="1">
      <alignment horizontal="center" vertical="center"/>
    </xf>
    <xf numFmtId="165" fontId="8" fillId="0" borderId="0" xfId="0" applyNumberFormat="1" applyFont="1" applyFill="1" applyBorder="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9" fillId="0" borderId="0" xfId="0" applyFont="1" applyFill="1" applyBorder="1" applyAlignment="1">
      <alignment horizontal="left"/>
    </xf>
    <xf numFmtId="3" fontId="8" fillId="0" borderId="10" xfId="0" applyNumberFormat="1" applyFont="1" applyFill="1" applyBorder="1" applyAlignment="1">
      <alignment horizontal="left" indent="1"/>
    </xf>
    <xf numFmtId="3" fontId="8" fillId="0" borderId="4" xfId="0" applyNumberFormat="1" applyFont="1" applyFill="1" applyBorder="1" applyAlignment="1">
      <alignment horizontal="left" indent="1"/>
    </xf>
    <xf numFmtId="3" fontId="8" fillId="0" borderId="4" xfId="7" applyNumberFormat="1" applyFont="1" applyBorder="1" applyAlignment="1">
      <alignment horizontal="left" indent="1"/>
    </xf>
    <xf numFmtId="3" fontId="8" fillId="0" borderId="4" xfId="0" applyNumberFormat="1" applyFont="1" applyBorder="1" applyAlignment="1">
      <alignment horizontal="left" indent="1"/>
    </xf>
    <xf numFmtId="3" fontId="8" fillId="0" borderId="11" xfId="0" applyNumberFormat="1" applyFont="1" applyBorder="1" applyAlignment="1">
      <alignment horizontal="left" indent="1"/>
    </xf>
    <xf numFmtId="3" fontId="8" fillId="0" borderId="4" xfId="0" applyNumberFormat="1" applyFont="1" applyBorder="1" applyAlignment="1">
      <alignment horizontal="left" vertical="center" indent="1"/>
    </xf>
    <xf numFmtId="3" fontId="8" fillId="0" borderId="8" xfId="0" applyNumberFormat="1" applyFont="1" applyBorder="1" applyAlignment="1">
      <alignment horizontal="left" indent="1"/>
    </xf>
    <xf numFmtId="3" fontId="8" fillId="0" borderId="5" xfId="0" applyNumberFormat="1" applyFont="1" applyFill="1" applyBorder="1" applyAlignment="1">
      <alignment horizontal="left" indent="1"/>
    </xf>
    <xf numFmtId="3" fontId="8" fillId="0" borderId="5" xfId="7" applyNumberFormat="1" applyFont="1" applyBorder="1" applyAlignment="1">
      <alignment horizontal="left" indent="1"/>
    </xf>
    <xf numFmtId="3" fontId="8" fillId="0" borderId="5" xfId="0" applyNumberFormat="1" applyFont="1" applyBorder="1" applyAlignment="1">
      <alignment horizontal="left" indent="1"/>
    </xf>
    <xf numFmtId="3" fontId="8" fillId="0" borderId="9" xfId="0" applyNumberFormat="1" applyFont="1" applyBorder="1" applyAlignment="1">
      <alignment horizontal="left" indent="1"/>
    </xf>
    <xf numFmtId="3" fontId="8" fillId="0" borderId="5" xfId="0" applyNumberFormat="1" applyFont="1" applyBorder="1" applyAlignment="1">
      <alignment horizontal="left" vertical="center" indent="1"/>
    </xf>
    <xf numFmtId="3" fontId="8" fillId="0" borderId="2" xfId="0" applyNumberFormat="1" applyFont="1" applyFill="1" applyBorder="1" applyAlignment="1">
      <alignment horizontal="left" indent="1"/>
    </xf>
    <xf numFmtId="3" fontId="8" fillId="0" borderId="1" xfId="0" applyNumberFormat="1" applyFont="1" applyFill="1" applyBorder="1" applyAlignment="1">
      <alignment horizontal="left" indent="1"/>
    </xf>
    <xf numFmtId="3" fontId="8" fillId="0" borderId="1" xfId="0" applyNumberFormat="1" applyFont="1" applyBorder="1" applyAlignment="1">
      <alignment horizontal="left" indent="1"/>
    </xf>
    <xf numFmtId="3" fontId="8" fillId="0" borderId="1" xfId="7" applyNumberFormat="1" applyFont="1" applyBorder="1" applyAlignment="1">
      <alignment horizontal="left" indent="1"/>
    </xf>
    <xf numFmtId="3" fontId="8" fillId="0" borderId="3" xfId="0" applyNumberFormat="1" applyFont="1" applyBorder="1" applyAlignment="1">
      <alignment horizontal="left" indent="1"/>
    </xf>
    <xf numFmtId="3" fontId="8" fillId="0" borderId="1" xfId="0" applyNumberFormat="1" applyFont="1" applyBorder="1" applyAlignment="1">
      <alignment horizontal="left" vertical="center" indent="1"/>
    </xf>
    <xf numFmtId="0" fontId="9" fillId="0" borderId="6" xfId="0" applyFont="1" applyBorder="1" applyAlignment="1">
      <alignment vertical="center"/>
    </xf>
    <xf numFmtId="165" fontId="0" fillId="0" borderId="0" xfId="0" applyNumberFormat="1" applyAlignment="1">
      <alignment horizontal="center" vertical="center"/>
    </xf>
    <xf numFmtId="0" fontId="8" fillId="0" borderId="0" xfId="0" applyFont="1" applyAlignment="1">
      <alignment horizontal="justify" vertical="center"/>
    </xf>
    <xf numFmtId="0" fontId="8" fillId="0" borderId="8" xfId="0" applyFont="1" applyBorder="1" applyAlignment="1">
      <alignment vertical="center"/>
    </xf>
    <xf numFmtId="0" fontId="8" fillId="0" borderId="10" xfId="0" applyFont="1" applyBorder="1" applyAlignment="1">
      <alignment vertical="center"/>
    </xf>
    <xf numFmtId="0" fontId="8" fillId="0" borderId="2" xfId="0" applyFont="1" applyBorder="1" applyAlignment="1">
      <alignment vertical="center"/>
    </xf>
    <xf numFmtId="0" fontId="9" fillId="0" borderId="0" xfId="0" applyFont="1" applyBorder="1"/>
    <xf numFmtId="165" fontId="9" fillId="0" borderId="0" xfId="0" applyNumberFormat="1" applyFont="1" applyFill="1"/>
    <xf numFmtId="165" fontId="8" fillId="0" borderId="12" xfId="0" applyNumberFormat="1" applyFont="1" applyFill="1" applyBorder="1" applyAlignment="1">
      <alignment horizontal="center" vertical="center" wrapText="1"/>
    </xf>
    <xf numFmtId="0" fontId="8" fillId="0" borderId="0" xfId="0" applyFont="1" applyFill="1" applyAlignment="1">
      <alignment horizontal="justify" vertical="center"/>
    </xf>
    <xf numFmtId="0" fontId="9" fillId="0" borderId="0" xfId="0" applyFont="1" applyFill="1" applyAlignment="1"/>
    <xf numFmtId="165" fontId="9" fillId="0" borderId="0" xfId="0" applyNumberFormat="1" applyFont="1" applyFill="1" applyAlignment="1"/>
    <xf numFmtId="0" fontId="9" fillId="0" borderId="24" xfId="0" applyFont="1" applyFill="1" applyBorder="1" applyAlignment="1"/>
    <xf numFmtId="0" fontId="9" fillId="0" borderId="0" xfId="0" applyFont="1" applyFill="1"/>
    <xf numFmtId="0" fontId="8" fillId="0" borderId="1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8" xfId="0" applyNumberFormat="1" applyFont="1" applyFill="1" applyBorder="1"/>
    <xf numFmtId="0" fontId="9" fillId="0" borderId="0" xfId="0" applyNumberFormat="1" applyFont="1" applyFill="1" applyBorder="1" applyAlignment="1">
      <alignment horizontal="justify" vertical="center" wrapText="1"/>
    </xf>
    <xf numFmtId="3" fontId="8" fillId="0" borderId="0" xfId="0" applyNumberFormat="1" applyFont="1" applyFill="1" applyAlignment="1">
      <alignment horizontal="justify" vertical="center"/>
    </xf>
    <xf numFmtId="0" fontId="9" fillId="0" borderId="0" xfId="0" applyFont="1" applyFill="1" applyBorder="1" applyAlignment="1">
      <alignment horizontal="justify" vertical="center"/>
    </xf>
    <xf numFmtId="9" fontId="8" fillId="0" borderId="0" xfId="7" applyFont="1" applyAlignment="1">
      <alignment horizontal="justify" vertical="center"/>
    </xf>
    <xf numFmtId="3" fontId="8" fillId="0" borderId="0" xfId="0" applyNumberFormat="1" applyFont="1" applyAlignment="1">
      <alignment horizontal="justify" vertical="center"/>
    </xf>
    <xf numFmtId="0" fontId="8" fillId="0" borderId="12" xfId="0" applyFont="1" applyFill="1" applyBorder="1" applyAlignment="1">
      <alignment vertical="top" wrapText="1"/>
    </xf>
    <xf numFmtId="0" fontId="8" fillId="0" borderId="12"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2" fillId="0" borderId="13" xfId="0" applyFont="1" applyFill="1" applyBorder="1" applyAlignment="1">
      <alignment horizontal="left" vertical="center"/>
    </xf>
    <xf numFmtId="0" fontId="8" fillId="0" borderId="14" xfId="0" applyFont="1" applyFill="1" applyBorder="1" applyAlignment="1">
      <alignment horizontal="left" vertical="center" wrapText="1"/>
    </xf>
    <xf numFmtId="0" fontId="12" fillId="0" borderId="1" xfId="0" applyFont="1" applyFill="1" applyBorder="1" applyAlignment="1">
      <alignment horizontal="left" vertical="center"/>
    </xf>
    <xf numFmtId="0" fontId="8" fillId="0" borderId="1" xfId="0" applyNumberFormat="1" applyFont="1" applyFill="1" applyBorder="1" applyAlignment="1">
      <alignment vertical="center"/>
    </xf>
    <xf numFmtId="0" fontId="9" fillId="0" borderId="25" xfId="0" quotePrefix="1" applyNumberFormat="1" applyFont="1" applyFill="1" applyBorder="1" applyAlignment="1">
      <alignment horizontal="center"/>
    </xf>
    <xf numFmtId="0" fontId="8" fillId="0" borderId="9" xfId="0" applyNumberFormat="1" applyFont="1" applyBorder="1" applyAlignment="1">
      <alignment horizontal="right"/>
    </xf>
    <xf numFmtId="0" fontId="8" fillId="0" borderId="0" xfId="0" applyFont="1" applyAlignment="1">
      <alignment horizontal="left" vertical="center"/>
    </xf>
    <xf numFmtId="0" fontId="8" fillId="0" borderId="5" xfId="0" applyFont="1" applyFill="1" applyBorder="1"/>
    <xf numFmtId="0" fontId="8" fillId="0" borderId="28" xfId="0" applyFont="1" applyBorder="1"/>
    <xf numFmtId="0" fontId="8" fillId="0" borderId="29" xfId="0" applyFont="1" applyBorder="1"/>
    <xf numFmtId="0" fontId="8" fillId="0" borderId="27" xfId="0" applyFont="1" applyBorder="1" applyAlignment="1">
      <alignment horizontal="center" vertical="center"/>
    </xf>
    <xf numFmtId="0" fontId="8" fillId="0" borderId="7" xfId="0" applyFont="1" applyFill="1" applyBorder="1" applyAlignment="1">
      <alignment horizontal="center" vertical="center" wrapText="1"/>
    </xf>
    <xf numFmtId="3" fontId="7" fillId="0" borderId="5" xfId="0" applyNumberFormat="1" applyFont="1" applyFill="1" applyBorder="1" applyAlignment="1">
      <alignment horizontal="right" vertical="center" indent="1"/>
    </xf>
    <xf numFmtId="1" fontId="17" fillId="0" borderId="1" xfId="0" applyNumberFormat="1" applyFont="1" applyFill="1" applyBorder="1" applyAlignment="1">
      <alignment horizontal="right" vertical="center" indent="1"/>
    </xf>
    <xf numFmtId="3" fontId="7" fillId="2" borderId="5" xfId="0" applyNumberFormat="1" applyFont="1" applyFill="1" applyBorder="1" applyAlignment="1">
      <alignment horizontal="right" vertical="center" indent="1"/>
    </xf>
    <xf numFmtId="3" fontId="17" fillId="0" borderId="3" xfId="0" applyNumberFormat="1" applyFont="1" applyFill="1" applyBorder="1" applyAlignment="1">
      <alignment horizontal="right" vertical="center" indent="1"/>
    </xf>
    <xf numFmtId="165" fontId="18" fillId="2" borderId="22" xfId="0" applyNumberFormat="1" applyFont="1" applyFill="1" applyBorder="1" applyAlignment="1">
      <alignment horizontal="right" vertical="center" wrapText="1" indent="1"/>
    </xf>
    <xf numFmtId="165" fontId="7" fillId="2" borderId="8" xfId="0" applyNumberFormat="1" applyFont="1" applyFill="1" applyBorder="1" applyAlignment="1">
      <alignment horizontal="right" vertical="center" indent="1"/>
    </xf>
    <xf numFmtId="165" fontId="18" fillId="0" borderId="22" xfId="0" applyNumberFormat="1" applyFont="1" applyFill="1" applyBorder="1" applyAlignment="1">
      <alignment horizontal="right" vertical="center" wrapText="1" indent="1"/>
    </xf>
    <xf numFmtId="165" fontId="17" fillId="0" borderId="30" xfId="0" applyNumberFormat="1" applyFont="1" applyFill="1" applyBorder="1" applyAlignment="1">
      <alignment horizontal="right" vertical="center" wrapText="1" indent="1"/>
    </xf>
    <xf numFmtId="0" fontId="3" fillId="0" borderId="0" xfId="0" applyFont="1" applyAlignment="1">
      <alignment horizontal="center" vertical="center"/>
    </xf>
    <xf numFmtId="0" fontId="18" fillId="0" borderId="31" xfId="0" applyFont="1" applyFill="1" applyBorder="1" applyAlignment="1">
      <alignment horizontal="center" vertical="center" wrapText="1"/>
    </xf>
    <xf numFmtId="165" fontId="8" fillId="0" borderId="4" xfId="0" applyNumberFormat="1" applyFont="1" applyFill="1" applyBorder="1" applyAlignment="1">
      <alignment horizontal="right" vertical="center" indent="1"/>
    </xf>
    <xf numFmtId="0" fontId="8" fillId="0" borderId="24" xfId="0" applyFont="1" applyBorder="1"/>
    <xf numFmtId="0" fontId="8" fillId="0" borderId="24" xfId="0" applyFont="1" applyBorder="1" applyAlignment="1"/>
    <xf numFmtId="0" fontId="0" fillId="0" borderId="0" xfId="0" applyAlignment="1"/>
    <xf numFmtId="0" fontId="8" fillId="0" borderId="0" xfId="7" applyNumberFormat="1" applyFont="1"/>
    <xf numFmtId="3" fontId="8" fillId="0" borderId="10" xfId="7" applyNumberFormat="1" applyFont="1" applyBorder="1"/>
    <xf numFmtId="3" fontId="8" fillId="0" borderId="8" xfId="7" applyNumberFormat="1" applyFont="1" applyBorder="1"/>
    <xf numFmtId="3" fontId="8" fillId="0" borderId="2" xfId="7" applyNumberFormat="1" applyFont="1" applyBorder="1"/>
    <xf numFmtId="0" fontId="8" fillId="0" borderId="0" xfId="0" applyFont="1" applyAlignment="1">
      <alignment horizontal="justify" vertical="center"/>
    </xf>
    <xf numFmtId="3" fontId="8" fillId="0" borderId="0" xfId="0" applyNumberFormat="1" applyFont="1" applyAlignment="1">
      <alignment horizontal="left" vertical="center"/>
    </xf>
    <xf numFmtId="3" fontId="8" fillId="0" borderId="10" xfId="0" applyNumberFormat="1" applyFont="1" applyBorder="1" applyAlignment="1">
      <alignment horizontal="right" indent="1"/>
    </xf>
    <xf numFmtId="0" fontId="8" fillId="0" borderId="5" xfId="0" applyNumberFormat="1" applyFont="1" applyFill="1" applyBorder="1"/>
    <xf numFmtId="0" fontId="8" fillId="0" borderId="5" xfId="0" quotePrefix="1" applyNumberFormat="1" applyFont="1" applyFill="1" applyBorder="1"/>
    <xf numFmtId="165" fontId="5" fillId="0" borderId="0" xfId="0" applyNumberFormat="1" applyFont="1" applyFill="1" applyAlignment="1"/>
    <xf numFmtId="3" fontId="8" fillId="0" borderId="8" xfId="0" applyNumberFormat="1" applyFont="1" applyBorder="1" applyAlignment="1">
      <alignment horizontal="right" indent="1"/>
    </xf>
    <xf numFmtId="0" fontId="3" fillId="0" borderId="0" xfId="0" applyFont="1"/>
    <xf numFmtId="0" fontId="18" fillId="0" borderId="4" xfId="0" applyFont="1" applyBorder="1" applyAlignment="1">
      <alignment horizontal="right" vertical="top" wrapText="1"/>
    </xf>
    <xf numFmtId="0" fontId="18" fillId="0" borderId="5" xfId="0" applyFont="1" applyBorder="1" applyAlignment="1">
      <alignment horizontal="right" vertical="top" wrapText="1"/>
    </xf>
    <xf numFmtId="0" fontId="8" fillId="0" borderId="5" xfId="0" applyFont="1" applyBorder="1" applyAlignment="1">
      <alignment vertical="top" wrapText="1"/>
    </xf>
    <xf numFmtId="0" fontId="8" fillId="0" borderId="5" xfId="0" applyFont="1" applyBorder="1"/>
    <xf numFmtId="0" fontId="18" fillId="0" borderId="4" xfId="0" applyFont="1" applyFill="1" applyBorder="1" applyAlignment="1">
      <alignment horizontal="right" vertical="top"/>
    </xf>
    <xf numFmtId="0" fontId="18" fillId="0" borderId="5" xfId="0" applyFont="1" applyFill="1" applyBorder="1" applyAlignment="1">
      <alignment horizontal="right" vertical="top"/>
    </xf>
    <xf numFmtId="0" fontId="8" fillId="0" borderId="5" xfId="0" quotePrefix="1" applyNumberFormat="1" applyFont="1" applyFill="1" applyBorder="1" applyAlignment="1">
      <alignment horizontal="right"/>
    </xf>
    <xf numFmtId="0" fontId="8" fillId="0" borderId="5" xfId="0" applyFont="1" applyFill="1" applyBorder="1" applyAlignment="1">
      <alignment horizontal="right" vertical="top"/>
    </xf>
    <xf numFmtId="0" fontId="8" fillId="0" borderId="5" xfId="0" applyFont="1" applyBorder="1" applyAlignment="1">
      <alignment horizontal="right"/>
    </xf>
    <xf numFmtId="0" fontId="19" fillId="0" borderId="42" xfId="0" applyFont="1" applyBorder="1" applyAlignment="1">
      <alignment horizontal="center" vertical="top" wrapText="1"/>
    </xf>
    <xf numFmtId="0" fontId="19" fillId="0" borderId="41" xfId="0" applyFont="1" applyBorder="1" applyAlignment="1">
      <alignment horizontal="center" vertical="top" wrapText="1"/>
    </xf>
    <xf numFmtId="0" fontId="19" fillId="0" borderId="43" xfId="0" applyFont="1" applyBorder="1" applyAlignment="1">
      <alignment horizontal="center" vertical="top" wrapText="1"/>
    </xf>
    <xf numFmtId="0" fontId="19" fillId="0" borderId="44" xfId="0" applyFont="1" applyBorder="1" applyAlignment="1">
      <alignment horizontal="center" vertical="top" wrapText="1"/>
    </xf>
    <xf numFmtId="0" fontId="8" fillId="0" borderId="8" xfId="0" applyFont="1" applyBorder="1"/>
    <xf numFmtId="166" fontId="8" fillId="0" borderId="0" xfId="0" applyNumberFormat="1" applyFont="1" applyAlignment="1">
      <alignment horizontal="left" vertical="center"/>
    </xf>
    <xf numFmtId="0" fontId="8" fillId="0" borderId="0" xfId="0" applyFont="1" applyAlignment="1">
      <alignment horizontal="center"/>
    </xf>
    <xf numFmtId="165" fontId="8" fillId="0" borderId="0" xfId="0" applyNumberFormat="1" applyFont="1" applyFill="1" applyBorder="1" applyAlignment="1">
      <alignment vertical="center"/>
    </xf>
    <xf numFmtId="0" fontId="8" fillId="0" borderId="0" xfId="0" applyFont="1" applyFill="1" applyBorder="1" applyAlignment="1">
      <alignment horizontal="justify" vertical="center"/>
    </xf>
    <xf numFmtId="165" fontId="5" fillId="0" borderId="0" xfId="0" applyNumberFormat="1" applyFont="1" applyFill="1" applyBorder="1"/>
    <xf numFmtId="0" fontId="9" fillId="0" borderId="45" xfId="0" applyFont="1" applyBorder="1" applyAlignment="1">
      <alignment horizontal="center" vertical="center"/>
    </xf>
    <xf numFmtId="0" fontId="9" fillId="0" borderId="27" xfId="0" applyFont="1" applyBorder="1" applyAlignment="1">
      <alignment horizontal="center" vertical="center"/>
    </xf>
    <xf numFmtId="0" fontId="8" fillId="0" borderId="0" xfId="0" applyFont="1" applyBorder="1" applyAlignment="1">
      <alignment vertical="center"/>
    </xf>
    <xf numFmtId="0" fontId="8" fillId="0" borderId="15" xfId="0" applyFont="1" applyBorder="1" applyAlignment="1">
      <alignment vertical="center"/>
    </xf>
    <xf numFmtId="0" fontId="9" fillId="0" borderId="17" xfId="0" applyFont="1" applyBorder="1" applyAlignment="1">
      <alignment vertical="center"/>
    </xf>
    <xf numFmtId="0" fontId="9" fillId="0" borderId="7" xfId="0" applyFont="1" applyBorder="1" applyAlignment="1">
      <alignment vertical="center"/>
    </xf>
    <xf numFmtId="0" fontId="8" fillId="0" borderId="1" xfId="0" applyFont="1" applyBorder="1" applyAlignment="1">
      <alignment vertical="center"/>
    </xf>
    <xf numFmtId="165" fontId="8" fillId="0" borderId="46"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8" fillId="0" borderId="4" xfId="0" applyNumberFormat="1" applyFont="1" applyFill="1" applyBorder="1"/>
    <xf numFmtId="0" fontId="8" fillId="0" borderId="0" xfId="0" applyFont="1" applyFill="1" applyAlignment="1">
      <alignment vertical="center"/>
    </xf>
    <xf numFmtId="165" fontId="8" fillId="0" borderId="0" xfId="0" applyNumberFormat="1" applyFont="1" applyFill="1" applyBorder="1" applyAlignment="1">
      <alignment horizontal="right" vertical="center" indent="1"/>
    </xf>
    <xf numFmtId="0" fontId="9" fillId="0" borderId="5" xfId="0" applyFont="1" applyFill="1" applyBorder="1" applyAlignment="1">
      <alignment vertical="center" wrapText="1"/>
    </xf>
    <xf numFmtId="3" fontId="8" fillId="0" borderId="8" xfId="0" applyNumberFormat="1" applyFont="1" applyFill="1" applyBorder="1" applyAlignment="1">
      <alignment horizontal="right" vertical="center" indent="1"/>
    </xf>
    <xf numFmtId="0" fontId="12" fillId="0" borderId="1" xfId="0" applyNumberFormat="1" applyFont="1" applyFill="1" applyBorder="1" applyAlignment="1">
      <alignment vertical="center" wrapText="1"/>
    </xf>
    <xf numFmtId="165" fontId="8" fillId="0" borderId="0" xfId="0" applyNumberFormat="1" applyFont="1" applyFill="1" applyAlignment="1">
      <alignment horizontal="justify" vertical="center"/>
    </xf>
    <xf numFmtId="165" fontId="8" fillId="0" borderId="0" xfId="0" applyNumberFormat="1" applyFont="1" applyAlignment="1">
      <alignment horizontal="justify" vertical="center"/>
    </xf>
    <xf numFmtId="0" fontId="5" fillId="0" borderId="0" xfId="0" applyFont="1" applyFill="1" applyAlignment="1"/>
    <xf numFmtId="0" fontId="8" fillId="0" borderId="10" xfId="7" applyNumberFormat="1" applyFont="1" applyFill="1" applyBorder="1" applyAlignment="1">
      <alignment horizontal="right" vertical="center"/>
    </xf>
    <xf numFmtId="0" fontId="8" fillId="0" borderId="4" xfId="7" applyNumberFormat="1" applyFont="1" applyFill="1" applyBorder="1" applyAlignment="1">
      <alignment horizontal="right" vertical="center"/>
    </xf>
    <xf numFmtId="0" fontId="8" fillId="0" borderId="2" xfId="7" applyNumberFormat="1" applyFont="1" applyFill="1" applyBorder="1" applyAlignment="1">
      <alignment horizontal="right" vertical="center"/>
    </xf>
    <xf numFmtId="0" fontId="8" fillId="0" borderId="1" xfId="7" applyNumberFormat="1" applyFont="1" applyFill="1" applyBorder="1" applyAlignment="1">
      <alignment horizontal="right" vertical="center"/>
    </xf>
    <xf numFmtId="0" fontId="8" fillId="0" borderId="8" xfId="7" applyNumberFormat="1" applyFont="1" applyFill="1" applyBorder="1" applyAlignment="1">
      <alignment horizontal="right" vertical="center"/>
    </xf>
    <xf numFmtId="0" fontId="8" fillId="0" borderId="5" xfId="7" applyNumberFormat="1" applyFont="1" applyFill="1" applyBorder="1" applyAlignment="1">
      <alignment horizontal="right" vertical="center"/>
    </xf>
    <xf numFmtId="0" fontId="9" fillId="0" borderId="7" xfId="7" applyNumberFormat="1" applyFont="1" applyFill="1" applyBorder="1" applyAlignment="1">
      <alignment horizontal="right" vertical="center"/>
    </xf>
    <xf numFmtId="0" fontId="8" fillId="0" borderId="0" xfId="0" applyNumberFormat="1" applyFont="1" applyAlignment="1">
      <alignment horizontal="right"/>
    </xf>
    <xf numFmtId="0" fontId="9" fillId="0" borderId="7" xfId="0" applyNumberFormat="1" applyFont="1" applyBorder="1" applyAlignment="1">
      <alignment horizontal="right" vertical="center"/>
    </xf>
    <xf numFmtId="0" fontId="8" fillId="0" borderId="9" xfId="7" applyNumberFormat="1" applyFont="1" applyFill="1" applyBorder="1" applyAlignment="1">
      <alignment horizontal="right" vertical="center"/>
    </xf>
    <xf numFmtId="0" fontId="8" fillId="0" borderId="9" xfId="0" applyFont="1" applyBorder="1"/>
    <xf numFmtId="0" fontId="8" fillId="0" borderId="11" xfId="0" applyNumberFormat="1" applyFont="1" applyBorder="1" applyAlignment="1">
      <alignment horizontal="right"/>
    </xf>
    <xf numFmtId="0" fontId="8" fillId="0" borderId="4" xfId="0" applyFont="1" applyBorder="1" applyAlignment="1">
      <alignment vertical="center"/>
    </xf>
    <xf numFmtId="0" fontId="8" fillId="0" borderId="5" xfId="0" applyFont="1" applyBorder="1" applyAlignment="1">
      <alignment vertical="center"/>
    </xf>
    <xf numFmtId="0" fontId="18" fillId="0" borderId="4" xfId="0" applyFont="1" applyFill="1" applyBorder="1" applyAlignment="1">
      <alignment horizontal="left" vertical="center"/>
    </xf>
    <xf numFmtId="0" fontId="8" fillId="0" borderId="5" xfId="0" applyNumberFormat="1" applyFont="1" applyFill="1" applyBorder="1" applyAlignment="1">
      <alignment vertical="center"/>
    </xf>
    <xf numFmtId="0" fontId="18" fillId="0" borderId="5" xfId="0" applyFont="1" applyFill="1" applyBorder="1" applyAlignment="1">
      <alignment horizontal="left" vertical="center"/>
    </xf>
    <xf numFmtId="0" fontId="8" fillId="0" borderId="5" xfId="0" quotePrefix="1" applyNumberFormat="1" applyFont="1" applyFill="1" applyBorder="1" applyAlignment="1">
      <alignment vertical="center"/>
    </xf>
    <xf numFmtId="0" fontId="8" fillId="0" borderId="5" xfId="0" applyFont="1" applyFill="1" applyBorder="1" applyAlignment="1">
      <alignment vertical="center"/>
    </xf>
    <xf numFmtId="0" fontId="12" fillId="0" borderId="2" xfId="0" applyNumberFormat="1" applyFont="1" applyFill="1" applyBorder="1" applyAlignment="1">
      <alignment horizontal="left" vertical="center" wrapText="1"/>
    </xf>
    <xf numFmtId="0" fontId="8" fillId="0" borderId="8" xfId="0" applyNumberFormat="1" applyFont="1" applyFill="1" applyBorder="1" applyAlignment="1">
      <alignment horizontal="left" vertical="center"/>
    </xf>
    <xf numFmtId="0" fontId="8" fillId="0" borderId="8" xfId="0" quotePrefix="1" applyNumberFormat="1" applyFont="1" applyFill="1" applyBorder="1" applyAlignment="1">
      <alignment horizontal="left" vertical="center"/>
    </xf>
    <xf numFmtId="0" fontId="8" fillId="0" borderId="8" xfId="0" applyFont="1" applyFill="1" applyBorder="1" applyAlignment="1">
      <alignment horizontal="left" vertical="center"/>
    </xf>
    <xf numFmtId="0" fontId="8" fillId="0" borderId="0" xfId="0" applyFont="1" applyFill="1" applyBorder="1" applyAlignment="1">
      <alignment horizontal="left" vertical="center"/>
    </xf>
    <xf numFmtId="0" fontId="8" fillId="0" borderId="0" xfId="0" quotePrefix="1" applyNumberFormat="1" applyFont="1" applyFill="1" applyBorder="1" applyAlignment="1">
      <alignment horizontal="left" vertical="center"/>
    </xf>
    <xf numFmtId="0" fontId="8" fillId="0" borderId="10" xfId="0" applyFont="1" applyFill="1" applyBorder="1" applyAlignment="1">
      <alignment horizontal="left" vertical="center"/>
    </xf>
    <xf numFmtId="0" fontId="8" fillId="0" borderId="22" xfId="0" applyFont="1" applyFill="1" applyBorder="1" applyAlignment="1">
      <alignment horizontal="left" vertical="center"/>
    </xf>
    <xf numFmtId="0" fontId="17" fillId="0" borderId="2" xfId="0" applyFont="1" applyFill="1" applyBorder="1" applyAlignment="1">
      <alignment horizontal="left" vertical="center"/>
    </xf>
    <xf numFmtId="0" fontId="8" fillId="0" borderId="4" xfId="0" applyFont="1" applyFill="1" applyBorder="1" applyAlignment="1">
      <alignment horizontal="left" vertical="center"/>
    </xf>
    <xf numFmtId="0" fontId="8" fillId="0" borderId="1" xfId="0" applyFont="1" applyFill="1" applyBorder="1" applyAlignment="1">
      <alignment horizontal="left" vertical="center"/>
    </xf>
    <xf numFmtId="0" fontId="8" fillId="0" borderId="0" xfId="0" applyFont="1" applyFill="1" applyAlignment="1">
      <alignment horizontal="left" vertical="center"/>
    </xf>
    <xf numFmtId="0" fontId="9" fillId="0" borderId="8" xfId="0" applyFont="1" applyFill="1" applyBorder="1" applyAlignment="1">
      <alignment horizontal="left" vertical="center" wrapText="1"/>
    </xf>
    <xf numFmtId="0" fontId="8" fillId="0" borderId="0" xfId="0" applyNumberFormat="1" applyFont="1" applyFill="1" applyBorder="1" applyAlignment="1">
      <alignment horizontal="left" vertical="center"/>
    </xf>
    <xf numFmtId="0" fontId="8" fillId="0" borderId="0" xfId="0" applyFont="1" applyAlignment="1">
      <alignment horizontal="left" vertical="center"/>
    </xf>
    <xf numFmtId="165" fontId="25" fillId="0" borderId="12" xfId="0" applyNumberFormat="1" applyFont="1" applyFill="1" applyBorder="1" applyAlignment="1">
      <alignment horizontal="center" vertical="center" wrapText="1"/>
    </xf>
    <xf numFmtId="3" fontId="8" fillId="0" borderId="10" xfId="0" applyNumberFormat="1" applyFont="1" applyBorder="1" applyAlignment="1">
      <alignment horizontal="center"/>
    </xf>
    <xf numFmtId="165" fontId="8" fillId="0" borderId="4" xfId="0" applyNumberFormat="1" applyFont="1" applyFill="1" applyBorder="1" applyAlignment="1">
      <alignment horizontal="center" vertical="center"/>
    </xf>
    <xf numFmtId="165" fontId="22" fillId="0" borderId="4" xfId="0" applyNumberFormat="1" applyFont="1" applyFill="1" applyBorder="1" applyAlignment="1">
      <alignment horizontal="center" vertical="center"/>
    </xf>
    <xf numFmtId="3" fontId="8" fillId="0" borderId="8" xfId="0" applyNumberFormat="1" applyFont="1" applyBorder="1" applyAlignment="1">
      <alignment horizontal="center"/>
    </xf>
    <xf numFmtId="165" fontId="8" fillId="0" borderId="5" xfId="0" applyNumberFormat="1" applyFont="1" applyFill="1" applyBorder="1" applyAlignment="1">
      <alignment horizontal="center" vertical="center"/>
    </xf>
    <xf numFmtId="3" fontId="8" fillId="0" borderId="9" xfId="0" applyNumberFormat="1" applyFont="1" applyFill="1" applyBorder="1" applyAlignment="1">
      <alignment horizontal="center" vertical="center"/>
    </xf>
    <xf numFmtId="165" fontId="22" fillId="0" borderId="5" xfId="0" applyNumberFormat="1" applyFont="1" applyFill="1" applyBorder="1" applyAlignment="1">
      <alignment horizontal="center" vertical="center"/>
    </xf>
    <xf numFmtId="0" fontId="8" fillId="0" borderId="5" xfId="0" applyFont="1" applyFill="1" applyBorder="1" applyAlignment="1">
      <alignment horizontal="center" vertical="center"/>
    </xf>
    <xf numFmtId="165" fontId="8" fillId="0" borderId="5" xfId="0" applyNumberFormat="1" applyFont="1" applyFill="1" applyBorder="1" applyAlignment="1">
      <alignment horizontal="center"/>
    </xf>
    <xf numFmtId="3" fontId="8" fillId="0" borderId="5" xfId="0" applyNumberFormat="1" applyFont="1" applyFill="1" applyBorder="1" applyAlignment="1">
      <alignment horizontal="center"/>
    </xf>
    <xf numFmtId="3" fontId="8" fillId="0" borderId="5"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xf>
    <xf numFmtId="165" fontId="12" fillId="0" borderId="1" xfId="0" applyNumberFormat="1" applyFont="1" applyFill="1" applyBorder="1" applyAlignment="1">
      <alignment horizontal="center" vertical="center"/>
    </xf>
    <xf numFmtId="3" fontId="20" fillId="0" borderId="1" xfId="0" applyNumberFormat="1" applyFont="1" applyFill="1" applyBorder="1" applyAlignment="1">
      <alignment horizontal="center" vertical="center"/>
    </xf>
    <xf numFmtId="165" fontId="23" fillId="0" borderId="1" xfId="0" applyNumberFormat="1" applyFont="1" applyFill="1" applyBorder="1" applyAlignment="1">
      <alignment horizontal="center" vertical="center"/>
    </xf>
    <xf numFmtId="3" fontId="12" fillId="0" borderId="7" xfId="0" applyNumberFormat="1" applyFont="1" applyFill="1" applyBorder="1" applyAlignment="1">
      <alignment horizontal="center" vertical="center"/>
    </xf>
    <xf numFmtId="0" fontId="12" fillId="0" borderId="7" xfId="0" applyNumberFormat="1"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3"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2" fillId="0" borderId="13" xfId="0" applyFont="1" applyFill="1" applyBorder="1" applyAlignment="1">
      <alignment horizontal="center" vertical="center"/>
    </xf>
    <xf numFmtId="0" fontId="8" fillId="0" borderId="14"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0" xfId="0"/>
    <xf numFmtId="0" fontId="9" fillId="0" borderId="0" xfId="0" applyFont="1" applyBorder="1" applyAlignment="1">
      <alignment horizontal="center"/>
    </xf>
    <xf numFmtId="9" fontId="0" fillId="0" borderId="0" xfId="7" applyFont="1"/>
    <xf numFmtId="9" fontId="0" fillId="0" borderId="0" xfId="0" applyNumberFormat="1"/>
    <xf numFmtId="165" fontId="8" fillId="0" borderId="0" xfId="0" applyNumberFormat="1" applyFont="1" applyFill="1" applyBorder="1" applyAlignment="1">
      <alignment horizontal="right" indent="1"/>
    </xf>
    <xf numFmtId="3" fontId="8" fillId="0" borderId="0" xfId="0" applyNumberFormat="1" applyFont="1" applyFill="1" applyBorder="1" applyAlignment="1">
      <alignment horizontal="right" indent="1"/>
    </xf>
    <xf numFmtId="3" fontId="8" fillId="0" borderId="0" xfId="0" applyNumberFormat="1" applyFont="1" applyFill="1" applyBorder="1" applyAlignment="1">
      <alignment horizontal="right" vertical="center" indent="1"/>
    </xf>
    <xf numFmtId="0" fontId="8" fillId="0" borderId="0" xfId="0" applyFont="1" applyFill="1" applyBorder="1" applyAlignment="1">
      <alignment horizontal="right" vertical="center" indent="1"/>
    </xf>
    <xf numFmtId="0" fontId="8" fillId="0" borderId="46" xfId="0" applyNumberFormat="1" applyFont="1" applyFill="1" applyBorder="1" applyAlignment="1">
      <alignment horizontal="center" vertical="center" wrapText="1"/>
    </xf>
    <xf numFmtId="9" fontId="5" fillId="0" borderId="0" xfId="0" applyNumberFormat="1" applyFont="1"/>
    <xf numFmtId="0" fontId="8" fillId="0" borderId="0" xfId="0" applyFont="1" applyAlignment="1">
      <alignment horizontal="left" vertical="center"/>
    </xf>
    <xf numFmtId="0" fontId="8" fillId="0" borderId="40" xfId="0" quotePrefix="1" applyNumberFormat="1" applyFont="1" applyFill="1" applyBorder="1" applyAlignment="1">
      <alignment vertical="center"/>
    </xf>
    <xf numFmtId="0" fontId="18" fillId="0" borderId="0" xfId="0" applyFont="1" applyFill="1" applyBorder="1" applyAlignment="1">
      <alignment horizontal="center" vertical="center"/>
    </xf>
    <xf numFmtId="0" fontId="18" fillId="0" borderId="19" xfId="0" applyFont="1" applyFill="1" applyBorder="1" applyAlignment="1">
      <alignment horizontal="center" vertical="center" wrapText="1"/>
    </xf>
    <xf numFmtId="3" fontId="18" fillId="0" borderId="21" xfId="0" applyNumberFormat="1" applyFont="1" applyFill="1" applyBorder="1" applyAlignment="1">
      <alignment horizontal="right" vertical="center" indent="1"/>
    </xf>
    <xf numFmtId="3" fontId="18" fillId="0" borderId="23" xfId="0" applyNumberFormat="1" applyFont="1" applyFill="1" applyBorder="1" applyAlignment="1">
      <alignment horizontal="right" vertical="center" indent="1"/>
    </xf>
    <xf numFmtId="3" fontId="18" fillId="2" borderId="9" xfId="0" applyNumberFormat="1" applyFont="1" applyFill="1" applyBorder="1" applyAlignment="1">
      <alignment horizontal="right" vertical="center" indent="1"/>
    </xf>
    <xf numFmtId="3" fontId="18" fillId="0" borderId="9" xfId="0" applyNumberFormat="1" applyFont="1" applyFill="1" applyBorder="1" applyAlignment="1">
      <alignment horizontal="right" vertical="center" indent="1"/>
    </xf>
    <xf numFmtId="0" fontId="8" fillId="0" borderId="0" xfId="0" applyFont="1" applyAlignment="1">
      <alignment horizontal="left" vertical="center"/>
    </xf>
    <xf numFmtId="0" fontId="8" fillId="0" borderId="0" xfId="0" applyFont="1" applyAlignment="1">
      <alignment horizontal="left" vertical="center"/>
    </xf>
    <xf numFmtId="0" fontId="7" fillId="0" borderId="22" xfId="0" applyNumberFormat="1" applyFont="1" applyFill="1" applyBorder="1" applyAlignment="1">
      <alignment horizontal="right" vertical="center" indent="1"/>
    </xf>
    <xf numFmtId="0" fontId="7" fillId="2" borderId="22" xfId="0" applyNumberFormat="1" applyFont="1" applyFill="1" applyBorder="1" applyAlignment="1">
      <alignment horizontal="right" vertical="center" indent="1"/>
    </xf>
    <xf numFmtId="0" fontId="7" fillId="0" borderId="5" xfId="0" applyNumberFormat="1" applyFont="1" applyFill="1" applyBorder="1" applyAlignment="1">
      <alignment horizontal="right" vertical="center" indent="1"/>
    </xf>
    <xf numFmtId="0" fontId="17" fillId="0" borderId="1" xfId="0" applyNumberFormat="1" applyFont="1" applyFill="1" applyBorder="1" applyAlignment="1">
      <alignment horizontal="right" vertical="center" indent="1"/>
    </xf>
    <xf numFmtId="0" fontId="8" fillId="0" borderId="0" xfId="7" applyNumberFormat="1" applyFont="1" applyFill="1"/>
    <xf numFmtId="0" fontId="45" fillId="0" borderId="0" xfId="7" applyNumberFormat="1" applyFont="1"/>
    <xf numFmtId="0" fontId="45" fillId="0" borderId="0" xfId="0" applyFont="1"/>
    <xf numFmtId="3" fontId="18" fillId="0" borderId="4" xfId="7" applyNumberFormat="1" applyFont="1" applyBorder="1"/>
    <xf numFmtId="3" fontId="18" fillId="0" borderId="5" xfId="7" applyNumberFormat="1" applyFont="1" applyBorder="1"/>
    <xf numFmtId="3" fontId="18" fillId="0" borderId="1" xfId="7" applyNumberFormat="1" applyFont="1" applyBorder="1"/>
    <xf numFmtId="0" fontId="18" fillId="0" borderId="0" xfId="0" applyFont="1" applyFill="1"/>
    <xf numFmtId="0" fontId="45" fillId="0" borderId="0" xfId="0" applyFont="1" applyFill="1"/>
    <xf numFmtId="0" fontId="18" fillId="0" borderId="0" xfId="7" applyNumberFormat="1" applyFont="1" applyFill="1"/>
    <xf numFmtId="0" fontId="45" fillId="0" borderId="0" xfId="7" applyNumberFormat="1" applyFont="1" applyFill="1"/>
    <xf numFmtId="9" fontId="45" fillId="0" borderId="0" xfId="7" applyFont="1" applyFill="1"/>
    <xf numFmtId="9" fontId="45" fillId="0" borderId="0" xfId="7" applyFont="1"/>
    <xf numFmtId="0" fontId="18" fillId="0" borderId="0" xfId="0" applyFont="1"/>
    <xf numFmtId="0" fontId="8" fillId="0" borderId="1" xfId="0" applyFont="1" applyBorder="1" applyAlignment="1">
      <alignment horizontal="right"/>
    </xf>
    <xf numFmtId="0" fontId="18" fillId="0" borderId="10" xfId="0" applyFont="1" applyBorder="1" applyAlignment="1">
      <alignment horizontal="right" vertical="top" wrapText="1"/>
    </xf>
    <xf numFmtId="0" fontId="8" fillId="0" borderId="8" xfId="0" applyFont="1" applyBorder="1" applyAlignment="1">
      <alignment vertical="top" wrapText="1"/>
    </xf>
    <xf numFmtId="0" fontId="19" fillId="0" borderId="32" xfId="0" applyFont="1" applyBorder="1" applyAlignment="1">
      <alignment horizontal="center" vertical="top" wrapText="1"/>
    </xf>
    <xf numFmtId="0" fontId="8" fillId="0" borderId="0" xfId="0" applyFont="1" applyAlignment="1">
      <alignment wrapText="1"/>
    </xf>
    <xf numFmtId="0" fontId="19" fillId="0" borderId="36" xfId="0" applyFont="1" applyBorder="1" applyAlignment="1">
      <alignment horizontal="center" vertical="top" wrapText="1"/>
    </xf>
    <xf numFmtId="0" fontId="8" fillId="0" borderId="4" xfId="0" applyFont="1" applyBorder="1"/>
    <xf numFmtId="0" fontId="9" fillId="0" borderId="5" xfId="0" applyFont="1" applyBorder="1"/>
    <xf numFmtId="0" fontId="8" fillId="0" borderId="5" xfId="0" applyFont="1" applyBorder="1" applyAlignment="1"/>
    <xf numFmtId="0" fontId="0" fillId="0" borderId="1" xfId="0" applyBorder="1"/>
    <xf numFmtId="0" fontId="8" fillId="0" borderId="0" xfId="0" applyFont="1" applyAlignment="1">
      <alignment horizontal="left" vertical="center"/>
    </xf>
    <xf numFmtId="3" fontId="8" fillId="0" borderId="0" xfId="0" applyNumberFormat="1" applyFont="1"/>
    <xf numFmtId="3" fontId="8" fillId="0" borderId="8" xfId="0" applyNumberFormat="1" applyFont="1" applyFill="1" applyBorder="1" applyAlignment="1">
      <alignment horizontal="right" indent="1"/>
    </xf>
    <xf numFmtId="0" fontId="8" fillId="0" borderId="4" xfId="0" applyNumberFormat="1" applyFont="1" applyFill="1" applyBorder="1" applyAlignment="1">
      <alignment horizontal="left" vertical="center"/>
    </xf>
    <xf numFmtId="0" fontId="8" fillId="0" borderId="5" xfId="0" applyNumberFormat="1" applyFont="1" applyFill="1" applyBorder="1" applyAlignment="1">
      <alignment horizontal="left" vertical="center"/>
    </xf>
    <xf numFmtId="0" fontId="8" fillId="0" borderId="5" xfId="0" quotePrefix="1" applyNumberFormat="1" applyFont="1" applyFill="1" applyBorder="1" applyAlignment="1">
      <alignment horizontal="left" vertical="center"/>
    </xf>
    <xf numFmtId="0" fontId="9" fillId="0" borderId="5" xfId="0"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165" fontId="8" fillId="0" borderId="10" xfId="0" applyNumberFormat="1" applyFont="1" applyFill="1" applyBorder="1" applyAlignment="1">
      <alignment horizontal="center" vertical="center"/>
    </xf>
    <xf numFmtId="165" fontId="8" fillId="0" borderId="46" xfId="0" applyNumberFormat="1" applyFont="1" applyFill="1" applyBorder="1" applyAlignment="1">
      <alignment vertical="center" wrapText="1"/>
    </xf>
    <xf numFmtId="165" fontId="8" fillId="0" borderId="8" xfId="0" applyNumberFormat="1" applyFont="1" applyFill="1" applyBorder="1" applyAlignment="1">
      <alignment horizontal="center" vertical="center"/>
    </xf>
    <xf numFmtId="165" fontId="8" fillId="0" borderId="59" xfId="0" applyNumberFormat="1" applyFont="1" applyFill="1" applyBorder="1" applyAlignment="1">
      <alignment vertical="center" wrapText="1"/>
    </xf>
    <xf numFmtId="0" fontId="8" fillId="0" borderId="46" xfId="7" applyNumberFormat="1" applyFont="1" applyFill="1" applyBorder="1" applyAlignment="1">
      <alignment horizontal="center" vertical="center" wrapText="1"/>
    </xf>
    <xf numFmtId="1" fontId="8" fillId="0" borderId="10" xfId="0" applyNumberFormat="1" applyFont="1" applyFill="1" applyBorder="1" applyAlignment="1">
      <alignment horizontal="center" vertical="center"/>
    </xf>
    <xf numFmtId="1" fontId="8" fillId="0" borderId="8" xfId="0" applyNumberFormat="1" applyFont="1" applyFill="1" applyBorder="1" applyAlignment="1">
      <alignment horizontal="center" vertical="center"/>
    </xf>
    <xf numFmtId="0" fontId="8" fillId="0" borderId="8" xfId="0" applyFont="1" applyFill="1" applyBorder="1" applyAlignment="1">
      <alignment horizontal="center" vertical="center"/>
    </xf>
    <xf numFmtId="165" fontId="8" fillId="0" borderId="9" xfId="0" applyNumberFormat="1" applyFont="1" applyFill="1" applyBorder="1" applyAlignment="1">
      <alignment horizontal="right" indent="1"/>
    </xf>
    <xf numFmtId="0" fontId="20" fillId="0" borderId="2" xfId="0" applyFont="1" applyFill="1" applyBorder="1" applyAlignment="1">
      <alignment horizontal="center" vertical="center"/>
    </xf>
    <xf numFmtId="165" fontId="20" fillId="0" borderId="1" xfId="0" applyNumberFormat="1" applyFont="1" applyFill="1" applyBorder="1" applyAlignment="1">
      <alignment horizontal="right" vertical="center" indent="1"/>
    </xf>
    <xf numFmtId="0" fontId="8" fillId="0" borderId="11" xfId="0" applyFont="1" applyBorder="1"/>
    <xf numFmtId="0" fontId="8" fillId="0" borderId="3" xfId="7" applyNumberFormat="1" applyFont="1" applyFill="1" applyBorder="1" applyAlignment="1">
      <alignment horizontal="right" vertical="center"/>
    </xf>
    <xf numFmtId="0" fontId="8" fillId="0" borderId="1" xfId="0" applyFont="1" applyBorder="1"/>
    <xf numFmtId="3" fontId="5" fillId="0" borderId="0" xfId="0" applyNumberFormat="1" applyFont="1" applyFill="1"/>
    <xf numFmtId="165" fontId="0" fillId="0" borderId="0" xfId="0" applyNumberFormat="1"/>
    <xf numFmtId="3" fontId="8" fillId="0" borderId="4"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9" fillId="0" borderId="0" xfId="0" applyFont="1" applyFill="1" applyBorder="1" applyAlignment="1"/>
    <xf numFmtId="3" fontId="12" fillId="0" borderId="1" xfId="0" applyNumberFormat="1" applyFont="1" applyFill="1" applyBorder="1" applyAlignment="1">
      <alignment horizontal="center" vertical="center"/>
    </xf>
    <xf numFmtId="164" fontId="3" fillId="0" borderId="0" xfId="7" applyNumberFormat="1" applyFont="1" applyAlignment="1">
      <alignment horizontal="center" vertical="center"/>
    </xf>
    <xf numFmtId="164" fontId="0" fillId="0" borderId="0" xfId="7" applyNumberFormat="1" applyFont="1" applyAlignment="1">
      <alignment horizontal="center" vertical="center"/>
    </xf>
    <xf numFmtId="164" fontId="8" fillId="0" borderId="0" xfId="7" applyNumberFormat="1" applyFont="1" applyAlignment="1">
      <alignment horizontal="center" vertical="center"/>
    </xf>
    <xf numFmtId="166" fontId="20" fillId="0" borderId="2" xfId="0" applyNumberFormat="1" applyFont="1" applyFill="1" applyBorder="1" applyAlignment="1">
      <alignment horizontal="center" vertical="center"/>
    </xf>
    <xf numFmtId="2" fontId="23" fillId="0" borderId="1" xfId="0" applyNumberFormat="1" applyFont="1" applyFill="1" applyBorder="1" applyAlignment="1">
      <alignment horizontal="center" vertical="center"/>
    </xf>
    <xf numFmtId="167" fontId="8" fillId="0" borderId="0" xfId="0" applyNumberFormat="1" applyFont="1" applyFill="1" applyBorder="1" applyAlignment="1">
      <alignment vertical="center"/>
    </xf>
    <xf numFmtId="0" fontId="21" fillId="0" borderId="0" xfId="0" applyFont="1" applyAlignment="1">
      <alignment horizontal="right" vertical="center" indent="1"/>
    </xf>
    <xf numFmtId="0" fontId="21" fillId="0" borderId="4" xfId="0" applyFont="1" applyBorder="1" applyAlignment="1">
      <alignment horizontal="right" vertical="center" indent="1"/>
    </xf>
    <xf numFmtId="0" fontId="21" fillId="0" borderId="5" xfId="0" applyFont="1" applyBorder="1" applyAlignment="1">
      <alignment horizontal="right" vertical="center" indent="1"/>
    </xf>
    <xf numFmtId="0" fontId="20" fillId="0" borderId="2" xfId="0" applyNumberFormat="1" applyFont="1" applyFill="1" applyBorder="1" applyAlignment="1">
      <alignment horizontal="left" vertical="center" wrapText="1"/>
    </xf>
    <xf numFmtId="3" fontId="20" fillId="0" borderId="2" xfId="0" applyNumberFormat="1" applyFont="1" applyFill="1" applyBorder="1" applyAlignment="1">
      <alignment horizontal="right" vertical="center" indent="1"/>
    </xf>
    <xf numFmtId="3" fontId="20" fillId="0" borderId="5" xfId="0" applyNumberFormat="1" applyFont="1" applyFill="1" applyBorder="1" applyAlignment="1">
      <alignment horizontal="right" vertical="center" indent="1"/>
    </xf>
    <xf numFmtId="3" fontId="20" fillId="0" borderId="16" xfId="0" applyNumberFormat="1" applyFont="1" applyFill="1" applyBorder="1" applyAlignment="1">
      <alignment horizontal="right" vertical="center" indent="1"/>
    </xf>
    <xf numFmtId="3" fontId="20" fillId="0" borderId="1" xfId="0" applyNumberFormat="1" applyFont="1" applyFill="1" applyBorder="1" applyAlignment="1">
      <alignment horizontal="right" vertical="center" indent="1"/>
    </xf>
    <xf numFmtId="166" fontId="20" fillId="0" borderId="1" xfId="0" applyNumberFormat="1" applyFont="1" applyFill="1" applyBorder="1" applyAlignment="1">
      <alignment horizontal="center" vertical="center"/>
    </xf>
    <xf numFmtId="165" fontId="20" fillId="0" borderId="3" xfId="0" applyNumberFormat="1" applyFont="1" applyFill="1" applyBorder="1" applyAlignment="1">
      <alignment horizontal="right" vertical="center" indent="1"/>
    </xf>
    <xf numFmtId="165" fontId="8" fillId="0" borderId="11" xfId="0" applyNumberFormat="1" applyFont="1" applyFill="1" applyBorder="1" applyAlignment="1">
      <alignment horizontal="right" indent="1"/>
    </xf>
    <xf numFmtId="165" fontId="46" fillId="0" borderId="1"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xf>
    <xf numFmtId="0" fontId="8" fillId="0" borderId="60" xfId="0" applyNumberFormat="1" applyFont="1" applyFill="1" applyBorder="1" applyAlignment="1">
      <alignment horizontal="center" vertical="center" wrapText="1"/>
    </xf>
    <xf numFmtId="0" fontId="12" fillId="0" borderId="6" xfId="0" applyNumberFormat="1" applyFont="1" applyFill="1" applyBorder="1" applyAlignment="1">
      <alignment horizontal="left" vertical="center" wrapText="1"/>
    </xf>
    <xf numFmtId="0" fontId="8" fillId="0" borderId="59" xfId="0" applyNumberFormat="1" applyFont="1" applyFill="1" applyBorder="1" applyAlignment="1">
      <alignment horizontal="center" vertical="center" wrapText="1"/>
    </xf>
    <xf numFmtId="0" fontId="12" fillId="0" borderId="8" xfId="0" applyNumberFormat="1" applyFont="1" applyFill="1" applyBorder="1" applyAlignment="1">
      <alignment horizontal="left" vertical="center" wrapText="1"/>
    </xf>
    <xf numFmtId="0" fontId="12" fillId="0" borderId="5" xfId="0" applyNumberFormat="1" applyFont="1" applyFill="1" applyBorder="1" applyAlignment="1">
      <alignment horizontal="left" vertical="center" wrapText="1"/>
    </xf>
    <xf numFmtId="0" fontId="8" fillId="0" borderId="10" xfId="0" applyNumberFormat="1" applyFont="1" applyFill="1" applyBorder="1" applyAlignment="1">
      <alignment horizontal="left" vertical="center"/>
    </xf>
    <xf numFmtId="165" fontId="25" fillId="0" borderId="4" xfId="0" applyNumberFormat="1" applyFont="1" applyFill="1" applyBorder="1" applyAlignment="1">
      <alignment horizontal="center"/>
    </xf>
    <xf numFmtId="165" fontId="25" fillId="0" borderId="5" xfId="0" applyNumberFormat="1" applyFont="1" applyFill="1" applyBorder="1" applyAlignment="1">
      <alignment horizontal="center"/>
    </xf>
    <xf numFmtId="0" fontId="8" fillId="0" borderId="0" xfId="0" applyFont="1" applyAlignment="1">
      <alignment horizontal="left" vertical="center"/>
    </xf>
    <xf numFmtId="0" fontId="8" fillId="0" borderId="0" xfId="0" applyFont="1" applyFill="1" applyBorder="1" applyAlignment="1">
      <alignment vertical="top"/>
    </xf>
    <xf numFmtId="0" fontId="8" fillId="0" borderId="40" xfId="0" applyFont="1" applyFill="1" applyBorder="1" applyAlignment="1">
      <alignment vertical="center"/>
    </xf>
    <xf numFmtId="0" fontId="9" fillId="0" borderId="0" xfId="0" applyFont="1" applyBorder="1" applyAlignment="1">
      <alignment vertical="center" wrapText="1"/>
    </xf>
    <xf numFmtId="0" fontId="8" fillId="0" borderId="0" xfId="0" applyFont="1" applyAlignment="1">
      <alignment horizontal="left" vertical="center"/>
    </xf>
    <xf numFmtId="0" fontId="9" fillId="0" borderId="49" xfId="0" applyFont="1" applyFill="1" applyBorder="1" applyAlignment="1">
      <alignment horizontal="left"/>
    </xf>
    <xf numFmtId="0" fontId="8" fillId="0" borderId="0" xfId="0" applyFont="1" applyBorder="1" applyAlignment="1">
      <alignment horizontal="left" vertical="center"/>
    </xf>
    <xf numFmtId="0" fontId="8" fillId="0" borderId="15" xfId="0" applyFont="1" applyFill="1" applyBorder="1" applyAlignment="1">
      <alignment horizontal="left"/>
    </xf>
    <xf numFmtId="0" fontId="12" fillId="0" borderId="4" xfId="0" applyFont="1" applyFill="1" applyBorder="1" applyAlignment="1">
      <alignment vertical="center" wrapText="1"/>
    </xf>
    <xf numFmtId="0" fontId="12" fillId="0" borderId="5" xfId="0" applyFont="1" applyFill="1" applyBorder="1" applyAlignment="1">
      <alignment vertical="center" wrapText="1"/>
    </xf>
    <xf numFmtId="0" fontId="12" fillId="0" borderId="14" xfId="0" applyFont="1" applyFill="1" applyBorder="1" applyAlignment="1">
      <alignment vertical="center" wrapText="1"/>
    </xf>
    <xf numFmtId="0" fontId="12" fillId="0" borderId="13" xfId="0" applyFont="1" applyFill="1" applyBorder="1" applyAlignment="1">
      <alignment vertical="center" wrapText="1"/>
    </xf>
    <xf numFmtId="0" fontId="12" fillId="0" borderId="1" xfId="0" applyFont="1" applyFill="1" applyBorder="1" applyAlignment="1">
      <alignment vertical="center" wrapText="1"/>
    </xf>
    <xf numFmtId="0" fontId="9" fillId="0" borderId="0" xfId="0" applyFont="1" applyAlignment="1">
      <alignment horizontal="left"/>
    </xf>
    <xf numFmtId="0" fontId="8" fillId="0" borderId="15" xfId="0" applyFont="1" applyBorder="1" applyAlignment="1">
      <alignment horizontal="left"/>
    </xf>
    <xf numFmtId="0" fontId="9" fillId="0" borderId="26" xfId="0" applyFont="1" applyBorder="1" applyAlignment="1">
      <alignment horizontal="center"/>
    </xf>
    <xf numFmtId="0" fontId="17" fillId="0" borderId="7" xfId="0" applyFont="1" applyBorder="1" applyAlignment="1">
      <alignment horizontal="left" vertical="center"/>
    </xf>
    <xf numFmtId="0" fontId="8" fillId="0" borderId="47"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39" xfId="0" applyFont="1" applyBorder="1" applyAlignment="1">
      <alignment horizontal="center" vertical="center" wrapText="1"/>
    </xf>
    <xf numFmtId="0" fontId="17" fillId="0" borderId="35" xfId="0" applyFont="1" applyBorder="1" applyAlignment="1">
      <alignment horizontal="center" vertical="center" wrapText="1"/>
    </xf>
    <xf numFmtId="0" fontId="9" fillId="0" borderId="15" xfId="0" applyFont="1" applyFill="1" applyBorder="1" applyAlignment="1">
      <alignment horizontal="left" vertical="center"/>
    </xf>
    <xf numFmtId="0" fontId="8" fillId="0" borderId="15" xfId="0" applyFont="1" applyFill="1" applyBorder="1" applyAlignment="1">
      <alignment horizontal="left" vertical="center"/>
    </xf>
    <xf numFmtId="0" fontId="8" fillId="0" borderId="15" xfId="0" applyFont="1" applyBorder="1" applyAlignment="1">
      <alignment horizontal="left" vertical="center"/>
    </xf>
    <xf numFmtId="0" fontId="17" fillId="0" borderId="1" xfId="0" applyFont="1" applyBorder="1" applyAlignment="1">
      <alignment horizontal="left" vertical="center"/>
    </xf>
    <xf numFmtId="0" fontId="17" fillId="0" borderId="6" xfId="0" applyFont="1" applyBorder="1" applyAlignment="1">
      <alignment horizontal="left" vertical="center"/>
    </xf>
    <xf numFmtId="0" fontId="17" fillId="0" borderId="11" xfId="0" applyFont="1" applyBorder="1" applyAlignment="1">
      <alignment horizontal="left" vertical="center"/>
    </xf>
    <xf numFmtId="0" fontId="17" fillId="0" borderId="9" xfId="0" applyFont="1" applyBorder="1" applyAlignment="1">
      <alignment horizontal="left" vertical="center"/>
    </xf>
    <xf numFmtId="0" fontId="9" fillId="0" borderId="0" xfId="0" applyFont="1" applyAlignment="1"/>
    <xf numFmtId="3" fontId="8" fillId="0" borderId="7" xfId="0" applyNumberFormat="1" applyFont="1" applyFill="1" applyBorder="1" applyAlignment="1">
      <alignment horizontal="left" indent="1"/>
    </xf>
    <xf numFmtId="3" fontId="8" fillId="0" borderId="7" xfId="7" applyNumberFormat="1" applyFont="1" applyBorder="1" applyAlignment="1">
      <alignment horizontal="left" indent="1"/>
    </xf>
    <xf numFmtId="3" fontId="8" fillId="0" borderId="7" xfId="0" applyNumberFormat="1" applyFont="1" applyBorder="1" applyAlignment="1">
      <alignment horizontal="left" indent="1"/>
    </xf>
    <xf numFmtId="3" fontId="8" fillId="0" borderId="7" xfId="0" applyNumberFormat="1" applyFont="1" applyBorder="1" applyAlignment="1">
      <alignment horizontal="left" vertical="center" indent="1"/>
    </xf>
    <xf numFmtId="3" fontId="8" fillId="0" borderId="7" xfId="7" applyNumberFormat="1" applyFont="1" applyBorder="1"/>
    <xf numFmtId="3" fontId="18" fillId="0" borderId="7" xfId="7" applyNumberFormat="1" applyFont="1" applyBorder="1"/>
    <xf numFmtId="0" fontId="8" fillId="0" borderId="7" xfId="0" applyFont="1" applyFill="1" applyBorder="1"/>
    <xf numFmtId="0" fontId="0" fillId="0" borderId="7" xfId="0" applyBorder="1"/>
  </cellXfs>
  <cellStyles count="60">
    <cellStyle name="20 % - Accent1" xfId="26" builtinId="30" customBuiltin="1"/>
    <cellStyle name="20 % - Accent2" xfId="30" builtinId="34" customBuiltin="1"/>
    <cellStyle name="20 % - Accent3" xfId="34" builtinId="38" customBuiltin="1"/>
    <cellStyle name="20 % - Accent4" xfId="38" builtinId="42" customBuiltin="1"/>
    <cellStyle name="20 % - Accent5" xfId="42" builtinId="46" customBuiltin="1"/>
    <cellStyle name="20 % - Accent6" xfId="46" builtinId="50" customBuiltin="1"/>
    <cellStyle name="40 % - Accent1" xfId="27" builtinId="31" customBuiltin="1"/>
    <cellStyle name="40 % - Accent2" xfId="31" builtinId="35" customBuiltin="1"/>
    <cellStyle name="40 % - Accent3" xfId="35" builtinId="39" customBuiltin="1"/>
    <cellStyle name="40 % - Accent4" xfId="39" builtinId="43" customBuiltin="1"/>
    <cellStyle name="40 % - Accent5" xfId="43" builtinId="47" customBuiltin="1"/>
    <cellStyle name="40 % - Accent6" xfId="47" builtinId="51" customBuiltin="1"/>
    <cellStyle name="60 % - Accent1" xfId="28" builtinId="32" customBuiltin="1"/>
    <cellStyle name="60 % - Accent2" xfId="32" builtinId="36" customBuiltin="1"/>
    <cellStyle name="60 % - Accent3" xfId="36" builtinId="40" customBuiltin="1"/>
    <cellStyle name="60 % - Accent4" xfId="40" builtinId="44" customBuiltin="1"/>
    <cellStyle name="60 % - Accent5" xfId="44" builtinId="48" customBuiltin="1"/>
    <cellStyle name="60 % - Accent6" xfId="48" builtinId="52" customBuilti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customBuiltin="1"/>
    <cellStyle name="Avertissement" xfId="22" builtinId="11" customBuiltin="1"/>
    <cellStyle name="Calcul" xfId="19" builtinId="22" customBuiltin="1"/>
    <cellStyle name="Cellule liée" xfId="20" builtinId="24" customBuiltin="1"/>
    <cellStyle name="Commentaire 2" xfId="50"/>
    <cellStyle name="Entrée" xfId="17" builtinId="20" customBuiltin="1"/>
    <cellStyle name="Insatisfaisant" xfId="15" builtinId="27" customBuiltin="1"/>
    <cellStyle name="Lien hypertexte 2" xfId="1"/>
    <cellStyle name="Lien hypertexte 3" xfId="2"/>
    <cellStyle name="Lien hypertexte 4" xfId="3"/>
    <cellStyle name="Neutre" xfId="16" builtinId="28" customBuiltin="1"/>
    <cellStyle name="Normal" xfId="0" builtinId="0"/>
    <cellStyle name="Normal 2" xfId="4"/>
    <cellStyle name="Normal 2 2" xfId="5"/>
    <cellStyle name="Normal 2 2 2" xfId="54"/>
    <cellStyle name="Normal 2 2 3" xfId="59"/>
    <cellStyle name="Normal 2 3" xfId="53"/>
    <cellStyle name="Normal 3" xfId="6"/>
    <cellStyle name="Normal 3 2" xfId="51"/>
    <cellStyle name="Normal 4" xfId="52"/>
    <cellStyle name="Normal 4 2" xfId="55"/>
    <cellStyle name="Normal 5" xfId="49"/>
    <cellStyle name="Pourcentage" xfId="7" builtinId="5"/>
    <cellStyle name="Pourcentage 2" xfId="8"/>
    <cellStyle name="Pourcentage 2 2" xfId="57"/>
    <cellStyle name="Pourcentage 3" xfId="56"/>
    <cellStyle name="Pourcentage 4" xfId="58"/>
    <cellStyle name="Satisfaisant" xfId="14" builtinId="26" customBuiltin="1"/>
    <cellStyle name="Sortie" xfId="18" builtinId="21" customBuiltin="1"/>
    <cellStyle name="Texte explicatif" xfId="23" builtinId="53" customBuiltin="1"/>
    <cellStyle name="Titre" xfId="9" builtinId="15" customBuiltin="1"/>
    <cellStyle name="Titre 1" xfId="10" builtinId="16" customBuiltin="1"/>
    <cellStyle name="Titre 2" xfId="11" builtinId="17" customBuiltin="1"/>
    <cellStyle name="Titre 3" xfId="12" builtinId="18" customBuiltin="1"/>
    <cellStyle name="Titre 4" xfId="13" builtinId="19" customBuiltin="1"/>
    <cellStyle name="Total" xfId="24" builtinId="25" customBuiltin="1"/>
    <cellStyle name="Vérification" xfId="21" builtinId="23" customBuiltin="1"/>
  </cellStyles>
  <dxfs count="0"/>
  <tableStyles count="0" defaultTableStyle="TableStyleMedium9" defaultPivotStyle="PivotStyleLight16"/>
  <colors>
    <mruColors>
      <color rgb="FFFF00FF"/>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894787212631287E-2"/>
          <c:y val="2.90200358618539E-2"/>
          <c:w val="0.90904456191802319"/>
          <c:h val="0.81381137156126382"/>
        </c:manualLayout>
      </c:layout>
      <c:lineChart>
        <c:grouping val="standard"/>
        <c:varyColors val="0"/>
        <c:ser>
          <c:idx val="0"/>
          <c:order val="0"/>
          <c:tx>
            <c:strRef>
              <c:f>'Figure 1'!$A$4</c:f>
              <c:strCache>
                <c:ptCount val="1"/>
                <c:pt idx="0">
                  <c:v>Nombre de dossiers examinés (décisions rendues)</c:v>
                </c:pt>
              </c:strCache>
            </c:strRef>
          </c:tx>
          <c:spPr>
            <a:ln w="38100">
              <a:solidFill>
                <a:srgbClr val="FF00FF"/>
              </a:solidFill>
              <a:prstDash val="solid"/>
            </a:ln>
          </c:spPr>
          <c:marker>
            <c:symbol val="none"/>
          </c:marker>
          <c:dLbls>
            <c:dLbl>
              <c:idx val="18"/>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82E-4E25-9682-BC499E14BA9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1'!$B$3:$T$3</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'Figure 1'!$B$4:$T$4</c:f>
              <c:numCache>
                <c:formatCode>#,##0</c:formatCode>
                <c:ptCount val="19"/>
                <c:pt idx="0">
                  <c:v>3089</c:v>
                </c:pt>
                <c:pt idx="1">
                  <c:v>14374</c:v>
                </c:pt>
                <c:pt idx="2">
                  <c:v>19136</c:v>
                </c:pt>
                <c:pt idx="3">
                  <c:v>21379</c:v>
                </c:pt>
                <c:pt idx="4">
                  <c:v>22160</c:v>
                </c:pt>
                <c:pt idx="5">
                  <c:v>22073</c:v>
                </c:pt>
                <c:pt idx="6">
                  <c:v>22013</c:v>
                </c:pt>
                <c:pt idx="7">
                  <c:v>22234</c:v>
                </c:pt>
                <c:pt idx="8">
                  <c:v>19914</c:v>
                </c:pt>
                <c:pt idx="9">
                  <c:v>20950</c:v>
                </c:pt>
                <c:pt idx="10">
                  <c:v>20762</c:v>
                </c:pt>
                <c:pt idx="11">
                  <c:v>20682</c:v>
                </c:pt>
                <c:pt idx="12">
                  <c:v>19893</c:v>
                </c:pt>
                <c:pt idx="13">
                  <c:v>19324</c:v>
                </c:pt>
                <c:pt idx="14">
                  <c:v>18660</c:v>
                </c:pt>
                <c:pt idx="15">
                  <c:v>18135</c:v>
                </c:pt>
                <c:pt idx="16">
                  <c:v>19436</c:v>
                </c:pt>
                <c:pt idx="17">
                  <c:v>17953</c:v>
                </c:pt>
                <c:pt idx="18">
                  <c:v>15265</c:v>
                </c:pt>
              </c:numCache>
            </c:numRef>
          </c:val>
          <c:smooth val="0"/>
          <c:extLst>
            <c:ext xmlns:c16="http://schemas.microsoft.com/office/drawing/2014/chart" uri="{C3380CC4-5D6E-409C-BE32-E72D297353CC}">
              <c16:uniqueId val="{00000001-9E2E-47BF-86B6-88618E0B65C5}"/>
            </c:ext>
          </c:extLst>
        </c:ser>
        <c:ser>
          <c:idx val="1"/>
          <c:order val="1"/>
          <c:tx>
            <c:strRef>
              <c:f>'Figure 1'!$A$5</c:f>
              <c:strCache>
                <c:ptCount val="1"/>
                <c:pt idx="0">
                  <c:v>Candidats ayant obtenu une validation, même partielle</c:v>
                </c:pt>
              </c:strCache>
            </c:strRef>
          </c:tx>
          <c:spPr>
            <a:ln w="38100">
              <a:solidFill>
                <a:srgbClr val="33CCCC"/>
              </a:solidFill>
              <a:prstDash val="solid"/>
            </a:ln>
          </c:spPr>
          <c:marker>
            <c:symbol val="none"/>
          </c:marker>
          <c:dLbls>
            <c:dLbl>
              <c:idx val="16"/>
              <c:spPr/>
              <c:txPr>
                <a:bodyPr/>
                <a:lstStyle/>
                <a:p>
                  <a:pPr>
                    <a:defRPr sz="800" b="0" i="0" u="none" strike="noStrike" baseline="0">
                      <a:solidFill>
                        <a:srgbClr val="000000"/>
                      </a:solidFill>
                      <a:latin typeface="Arial"/>
                      <a:ea typeface="Arial"/>
                      <a:cs typeface="Arial"/>
                    </a:defRPr>
                  </a:pPr>
                  <a:endParaRPr lang="fr-FR"/>
                </a:p>
              </c:txPr>
              <c:showLegendKey val="0"/>
              <c:showVal val="0"/>
              <c:showCatName val="0"/>
              <c:showSerName val="0"/>
              <c:showPercent val="0"/>
              <c:showBubbleSize val="0"/>
              <c:extLst>
                <c:ext xmlns:c16="http://schemas.microsoft.com/office/drawing/2014/chart" uri="{C3380CC4-5D6E-409C-BE32-E72D297353CC}">
                  <c16:uniqueId val="{00000002-9E2E-47BF-86B6-88618E0B65C5}"/>
                </c:ext>
              </c:extLst>
            </c:dLbl>
            <c:dLbl>
              <c:idx val="18"/>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82E-4E25-9682-BC499E14BA9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1'!$B$3:$T$3</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'Figure 1'!$B$5:$T$5</c:f>
              <c:numCache>
                <c:formatCode>#,##0</c:formatCode>
                <c:ptCount val="19"/>
                <c:pt idx="0">
                  <c:v>2740</c:v>
                </c:pt>
                <c:pt idx="1">
                  <c:v>12666</c:v>
                </c:pt>
                <c:pt idx="2">
                  <c:v>17181</c:v>
                </c:pt>
                <c:pt idx="3">
                  <c:v>18734</c:v>
                </c:pt>
                <c:pt idx="4">
                  <c:v>19477</c:v>
                </c:pt>
                <c:pt idx="5">
                  <c:v>19300</c:v>
                </c:pt>
                <c:pt idx="6">
                  <c:v>19384</c:v>
                </c:pt>
                <c:pt idx="7">
                  <c:v>19679</c:v>
                </c:pt>
                <c:pt idx="8">
                  <c:v>17855</c:v>
                </c:pt>
                <c:pt idx="9">
                  <c:v>18640</c:v>
                </c:pt>
                <c:pt idx="10">
                  <c:v>18360</c:v>
                </c:pt>
                <c:pt idx="11">
                  <c:v>18317</c:v>
                </c:pt>
                <c:pt idx="12">
                  <c:v>17547</c:v>
                </c:pt>
                <c:pt idx="13">
                  <c:v>17099</c:v>
                </c:pt>
                <c:pt idx="14">
                  <c:v>16401</c:v>
                </c:pt>
                <c:pt idx="15">
                  <c:v>16060</c:v>
                </c:pt>
                <c:pt idx="16">
                  <c:v>17186</c:v>
                </c:pt>
                <c:pt idx="17">
                  <c:v>15839</c:v>
                </c:pt>
                <c:pt idx="18">
                  <c:v>13474</c:v>
                </c:pt>
              </c:numCache>
            </c:numRef>
          </c:val>
          <c:smooth val="0"/>
          <c:extLst>
            <c:ext xmlns:c16="http://schemas.microsoft.com/office/drawing/2014/chart" uri="{C3380CC4-5D6E-409C-BE32-E72D297353CC}">
              <c16:uniqueId val="{00000004-9E2E-47BF-86B6-88618E0B65C5}"/>
            </c:ext>
          </c:extLst>
        </c:ser>
        <c:ser>
          <c:idx val="2"/>
          <c:order val="2"/>
          <c:tx>
            <c:strRef>
              <c:f>'Figure 1'!$A$6</c:f>
              <c:strCache>
                <c:ptCount val="1"/>
                <c:pt idx="0">
                  <c:v>Validations totales</c:v>
                </c:pt>
              </c:strCache>
            </c:strRef>
          </c:tx>
          <c:spPr>
            <a:ln w="38100">
              <a:solidFill>
                <a:srgbClr val="333399"/>
              </a:solidFill>
              <a:prstDash val="solid"/>
            </a:ln>
          </c:spPr>
          <c:marker>
            <c:symbol val="none"/>
          </c:marker>
          <c:dLbls>
            <c:dLbl>
              <c:idx val="18"/>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82E-4E25-9682-BC499E14BA9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1'!$B$3:$T$3</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'Figure 1'!$B$6:$T$6</c:f>
              <c:numCache>
                <c:formatCode>#,##0</c:formatCode>
                <c:ptCount val="19"/>
                <c:pt idx="0">
                  <c:v>1360</c:v>
                </c:pt>
                <c:pt idx="1">
                  <c:v>7061</c:v>
                </c:pt>
                <c:pt idx="2">
                  <c:v>10778</c:v>
                </c:pt>
                <c:pt idx="3">
                  <c:v>11736</c:v>
                </c:pt>
                <c:pt idx="4">
                  <c:v>13244</c:v>
                </c:pt>
                <c:pt idx="5">
                  <c:v>13800</c:v>
                </c:pt>
                <c:pt idx="6">
                  <c:v>14127</c:v>
                </c:pt>
                <c:pt idx="7">
                  <c:v>14813</c:v>
                </c:pt>
                <c:pt idx="8">
                  <c:v>13220</c:v>
                </c:pt>
                <c:pt idx="9">
                  <c:v>13560</c:v>
                </c:pt>
                <c:pt idx="10">
                  <c:v>13628</c:v>
                </c:pt>
                <c:pt idx="11">
                  <c:v>13805</c:v>
                </c:pt>
                <c:pt idx="12">
                  <c:v>13378</c:v>
                </c:pt>
                <c:pt idx="13">
                  <c:v>13153</c:v>
                </c:pt>
                <c:pt idx="14">
                  <c:v>12836</c:v>
                </c:pt>
                <c:pt idx="15">
                  <c:v>12657</c:v>
                </c:pt>
                <c:pt idx="16">
                  <c:v>13652</c:v>
                </c:pt>
                <c:pt idx="17">
                  <c:v>12489</c:v>
                </c:pt>
                <c:pt idx="18">
                  <c:v>10502</c:v>
                </c:pt>
              </c:numCache>
            </c:numRef>
          </c:val>
          <c:smooth val="0"/>
          <c:extLst>
            <c:ext xmlns:c16="http://schemas.microsoft.com/office/drawing/2014/chart" uri="{C3380CC4-5D6E-409C-BE32-E72D297353CC}">
              <c16:uniqueId val="{00000006-9E2E-47BF-86B6-88618E0B65C5}"/>
            </c:ext>
          </c:extLst>
        </c:ser>
        <c:dLbls>
          <c:showLegendKey val="0"/>
          <c:showVal val="0"/>
          <c:showCatName val="0"/>
          <c:showSerName val="0"/>
          <c:showPercent val="0"/>
          <c:showBubbleSize val="0"/>
        </c:dLbls>
        <c:smooth val="0"/>
        <c:axId val="115815552"/>
        <c:axId val="115817088"/>
      </c:lineChart>
      <c:catAx>
        <c:axId val="115815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817088"/>
        <c:crosses val="autoZero"/>
        <c:auto val="1"/>
        <c:lblAlgn val="ctr"/>
        <c:lblOffset val="100"/>
        <c:tickLblSkip val="5"/>
        <c:tickMarkSkip val="1"/>
        <c:noMultiLvlLbl val="0"/>
      </c:catAx>
      <c:valAx>
        <c:axId val="115817088"/>
        <c:scaling>
          <c:orientation val="minMax"/>
        </c:scaling>
        <c:delete val="0"/>
        <c:axPos val="l"/>
        <c:majorGridlines>
          <c:spPr>
            <a:ln w="12700">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81555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4'!$C$3</c:f>
              <c:strCache>
                <c:ptCount val="1"/>
                <c:pt idx="0">
                  <c:v>2018</c:v>
                </c:pt>
              </c:strCache>
            </c:strRef>
          </c:tx>
          <c:invertIfNegative val="0"/>
          <c:cat>
            <c:multiLvlStrRef>
              <c:f>'Figure 4'!$A$4:$B$12</c:f>
              <c:multiLvlStrCache>
                <c:ptCount val="9"/>
                <c:lvl>
                  <c:pt idx="0">
                    <c:v>CAP</c:v>
                  </c:pt>
                  <c:pt idx="1">
                    <c:v>Autre niveau V</c:v>
                  </c:pt>
                  <c:pt idx="2">
                    <c:v>Baccalauréat professionnel</c:v>
                  </c:pt>
                  <c:pt idx="3">
                    <c:v>Brevet professionnel</c:v>
                  </c:pt>
                  <c:pt idx="4">
                    <c:v>DEME</c:v>
                  </c:pt>
                  <c:pt idx="5">
                    <c:v>Autre niveau IV</c:v>
                  </c:pt>
                  <c:pt idx="6">
                    <c:v>BTS</c:v>
                  </c:pt>
                  <c:pt idx="7">
                    <c:v>DEES</c:v>
                  </c:pt>
                  <c:pt idx="8">
                    <c:v>Autres diplômes du supérieur (DEETS, DCESF, diplômes comptables, DSAA)</c:v>
                  </c:pt>
                </c:lvl>
                <c:lvl>
                  <c:pt idx="0">
                    <c:v>Premier niveau (3)1</c:v>
                  </c:pt>
                  <c:pt idx="2">
                    <c:v>Niveau 4</c:v>
                  </c:pt>
                  <c:pt idx="6">
                    <c:v>Supérieur (5, 6 et 7)</c:v>
                  </c:pt>
                </c:lvl>
              </c:multiLvlStrCache>
            </c:multiLvlStrRef>
          </c:cat>
          <c:val>
            <c:numRef>
              <c:f>'Figure 4'!$C$4:$C$12</c:f>
              <c:numCache>
                <c:formatCode>General</c:formatCode>
                <c:ptCount val="9"/>
                <c:pt idx="0">
                  <c:v>4662</c:v>
                </c:pt>
                <c:pt idx="1">
                  <c:v>262</c:v>
                </c:pt>
                <c:pt idx="2">
                  <c:v>3232</c:v>
                </c:pt>
                <c:pt idx="3">
                  <c:v>895</c:v>
                </c:pt>
                <c:pt idx="4">
                  <c:v>1134</c:v>
                </c:pt>
                <c:pt idx="5">
                  <c:v>24</c:v>
                </c:pt>
                <c:pt idx="6">
                  <c:v>6393</c:v>
                </c:pt>
                <c:pt idx="7">
                  <c:v>2298</c:v>
                </c:pt>
                <c:pt idx="8">
                  <c:v>536</c:v>
                </c:pt>
              </c:numCache>
            </c:numRef>
          </c:val>
          <c:extLst>
            <c:ext xmlns:c16="http://schemas.microsoft.com/office/drawing/2014/chart" uri="{C3380CC4-5D6E-409C-BE32-E72D297353CC}">
              <c16:uniqueId val="{00000000-4BE0-40A2-95DA-2D02D18E6A0D}"/>
            </c:ext>
          </c:extLst>
        </c:ser>
        <c:ser>
          <c:idx val="1"/>
          <c:order val="1"/>
          <c:tx>
            <c:strRef>
              <c:f>'Figure 4'!$D$3</c:f>
              <c:strCache>
                <c:ptCount val="1"/>
                <c:pt idx="0">
                  <c:v>2019</c:v>
                </c:pt>
              </c:strCache>
            </c:strRef>
          </c:tx>
          <c:invertIfNegative val="0"/>
          <c:cat>
            <c:multiLvlStrRef>
              <c:f>'Figure 4'!$A$4:$B$12</c:f>
              <c:multiLvlStrCache>
                <c:ptCount val="9"/>
                <c:lvl>
                  <c:pt idx="0">
                    <c:v>CAP</c:v>
                  </c:pt>
                  <c:pt idx="1">
                    <c:v>Autre niveau V</c:v>
                  </c:pt>
                  <c:pt idx="2">
                    <c:v>Baccalauréat professionnel</c:v>
                  </c:pt>
                  <c:pt idx="3">
                    <c:v>Brevet professionnel</c:v>
                  </c:pt>
                  <c:pt idx="4">
                    <c:v>DEME</c:v>
                  </c:pt>
                  <c:pt idx="5">
                    <c:v>Autre niveau IV</c:v>
                  </c:pt>
                  <c:pt idx="6">
                    <c:v>BTS</c:v>
                  </c:pt>
                  <c:pt idx="7">
                    <c:v>DEES</c:v>
                  </c:pt>
                  <c:pt idx="8">
                    <c:v>Autres diplômes du supérieur (DEETS, DCESF, diplômes comptables, DSAA)</c:v>
                  </c:pt>
                </c:lvl>
                <c:lvl>
                  <c:pt idx="0">
                    <c:v>Premier niveau (3)1</c:v>
                  </c:pt>
                  <c:pt idx="2">
                    <c:v>Niveau 4</c:v>
                  </c:pt>
                  <c:pt idx="6">
                    <c:v>Supérieur (5, 6 et 7)</c:v>
                  </c:pt>
                </c:lvl>
              </c:multiLvlStrCache>
            </c:multiLvlStrRef>
          </c:cat>
          <c:val>
            <c:numRef>
              <c:f>'Figure 4'!$D$4:$D$12</c:f>
              <c:numCache>
                <c:formatCode>General</c:formatCode>
                <c:ptCount val="9"/>
                <c:pt idx="0">
                  <c:v>2889</c:v>
                </c:pt>
                <c:pt idx="1">
                  <c:v>222</c:v>
                </c:pt>
                <c:pt idx="2">
                  <c:v>2937</c:v>
                </c:pt>
                <c:pt idx="3">
                  <c:v>926</c:v>
                </c:pt>
                <c:pt idx="4">
                  <c:v>1261</c:v>
                </c:pt>
                <c:pt idx="5">
                  <c:v>36</c:v>
                </c:pt>
                <c:pt idx="6">
                  <c:v>6394</c:v>
                </c:pt>
                <c:pt idx="7">
                  <c:v>2694</c:v>
                </c:pt>
                <c:pt idx="8">
                  <c:v>594</c:v>
                </c:pt>
              </c:numCache>
            </c:numRef>
          </c:val>
          <c:extLst>
            <c:ext xmlns:c16="http://schemas.microsoft.com/office/drawing/2014/chart" uri="{C3380CC4-5D6E-409C-BE32-E72D297353CC}">
              <c16:uniqueId val="{00000001-4BE0-40A2-95DA-2D02D18E6A0D}"/>
            </c:ext>
          </c:extLst>
        </c:ser>
        <c:ser>
          <c:idx val="2"/>
          <c:order val="2"/>
          <c:tx>
            <c:strRef>
              <c:f>'Figure 4'!$E$3</c:f>
              <c:strCache>
                <c:ptCount val="1"/>
                <c:pt idx="0">
                  <c:v>2020</c:v>
                </c:pt>
              </c:strCache>
            </c:strRef>
          </c:tx>
          <c:invertIfNegative val="0"/>
          <c:cat>
            <c:multiLvlStrRef>
              <c:f>'Figure 4'!$A$4:$B$12</c:f>
              <c:multiLvlStrCache>
                <c:ptCount val="9"/>
                <c:lvl>
                  <c:pt idx="0">
                    <c:v>CAP</c:v>
                  </c:pt>
                  <c:pt idx="1">
                    <c:v>Autre niveau V</c:v>
                  </c:pt>
                  <c:pt idx="2">
                    <c:v>Baccalauréat professionnel</c:v>
                  </c:pt>
                  <c:pt idx="3">
                    <c:v>Brevet professionnel</c:v>
                  </c:pt>
                  <c:pt idx="4">
                    <c:v>DEME</c:v>
                  </c:pt>
                  <c:pt idx="5">
                    <c:v>Autre niveau IV</c:v>
                  </c:pt>
                  <c:pt idx="6">
                    <c:v>BTS</c:v>
                  </c:pt>
                  <c:pt idx="7">
                    <c:v>DEES</c:v>
                  </c:pt>
                  <c:pt idx="8">
                    <c:v>Autres diplômes du supérieur (DEETS, DCESF, diplômes comptables, DSAA)</c:v>
                  </c:pt>
                </c:lvl>
                <c:lvl>
                  <c:pt idx="0">
                    <c:v>Premier niveau (3)1</c:v>
                  </c:pt>
                  <c:pt idx="2">
                    <c:v>Niveau 4</c:v>
                  </c:pt>
                  <c:pt idx="6">
                    <c:v>Supérieur (5, 6 et 7)</c:v>
                  </c:pt>
                </c:lvl>
              </c:multiLvlStrCache>
            </c:multiLvlStrRef>
          </c:cat>
          <c:val>
            <c:numRef>
              <c:f>'Figure 4'!$E$4:$E$12</c:f>
              <c:numCache>
                <c:formatCode>General</c:formatCode>
                <c:ptCount val="9"/>
                <c:pt idx="0">
                  <c:v>2187</c:v>
                </c:pt>
                <c:pt idx="1">
                  <c:v>129</c:v>
                </c:pt>
                <c:pt idx="2">
                  <c:v>2238</c:v>
                </c:pt>
                <c:pt idx="3">
                  <c:v>754</c:v>
                </c:pt>
                <c:pt idx="4">
                  <c:v>1291</c:v>
                </c:pt>
                <c:pt idx="5">
                  <c:v>29</c:v>
                </c:pt>
                <c:pt idx="6">
                  <c:v>4821</c:v>
                </c:pt>
                <c:pt idx="7">
                  <c:v>3265</c:v>
                </c:pt>
                <c:pt idx="8">
                  <c:v>551</c:v>
                </c:pt>
              </c:numCache>
            </c:numRef>
          </c:val>
          <c:extLst>
            <c:ext xmlns:c16="http://schemas.microsoft.com/office/drawing/2014/chart" uri="{C3380CC4-5D6E-409C-BE32-E72D297353CC}">
              <c16:uniqueId val="{00000002-4BE0-40A2-95DA-2D02D18E6A0D}"/>
            </c:ext>
          </c:extLst>
        </c:ser>
        <c:dLbls>
          <c:showLegendKey val="0"/>
          <c:showVal val="0"/>
          <c:showCatName val="0"/>
          <c:showSerName val="0"/>
          <c:showPercent val="0"/>
          <c:showBubbleSize val="0"/>
        </c:dLbls>
        <c:gapWidth val="150"/>
        <c:axId val="116705920"/>
        <c:axId val="116707712"/>
      </c:barChart>
      <c:catAx>
        <c:axId val="116705920"/>
        <c:scaling>
          <c:orientation val="minMax"/>
        </c:scaling>
        <c:delete val="0"/>
        <c:axPos val="b"/>
        <c:numFmt formatCode="General" sourceLinked="0"/>
        <c:majorTickMark val="out"/>
        <c:minorTickMark val="none"/>
        <c:tickLblPos val="nextTo"/>
        <c:crossAx val="116707712"/>
        <c:crosses val="autoZero"/>
        <c:auto val="1"/>
        <c:lblAlgn val="ctr"/>
        <c:lblOffset val="100"/>
        <c:noMultiLvlLbl val="0"/>
      </c:catAx>
      <c:valAx>
        <c:axId val="116707712"/>
        <c:scaling>
          <c:orientation val="minMax"/>
        </c:scaling>
        <c:delete val="0"/>
        <c:axPos val="l"/>
        <c:majorGridlines/>
        <c:numFmt formatCode="#,##0" sourceLinked="0"/>
        <c:majorTickMark val="out"/>
        <c:minorTickMark val="none"/>
        <c:tickLblPos val="nextTo"/>
        <c:crossAx val="116705920"/>
        <c:crosses val="autoZero"/>
        <c:crossBetween val="between"/>
      </c:valAx>
    </c:plotArea>
    <c:legend>
      <c:legendPos val="r"/>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6'!$A$4</c:f>
              <c:strCache>
                <c:ptCount val="1"/>
                <c:pt idx="0">
                  <c:v>DEES</c:v>
                </c:pt>
              </c:strCache>
            </c:strRef>
          </c:tx>
          <c:spPr>
            <a:ln>
              <a:solidFill>
                <a:schemeClr val="accent2">
                  <a:lumMod val="75000"/>
                </a:schemeClr>
              </a:solidFill>
            </a:ln>
          </c:spPr>
          <c:marker>
            <c:symbol val="none"/>
          </c:marker>
          <c:dPt>
            <c:idx val="1"/>
            <c:bubble3D val="0"/>
            <c:spPr>
              <a:ln>
                <a:solidFill>
                  <a:schemeClr val="accent2">
                    <a:lumMod val="75000"/>
                  </a:schemeClr>
                </a:solidFill>
              </a:ln>
            </c:spPr>
            <c:extLst>
              <c:ext xmlns:c16="http://schemas.microsoft.com/office/drawing/2014/chart" uri="{C3380CC4-5D6E-409C-BE32-E72D297353CC}">
                <c16:uniqueId val="{00000001-856F-4721-B676-408331DCE709}"/>
              </c:ext>
            </c:extLst>
          </c:dPt>
          <c:dPt>
            <c:idx val="2"/>
            <c:bubble3D val="0"/>
            <c:spPr>
              <a:ln>
                <a:solidFill>
                  <a:schemeClr val="accent2">
                    <a:lumMod val="75000"/>
                  </a:schemeClr>
                </a:solidFill>
              </a:ln>
            </c:spPr>
            <c:extLst>
              <c:ext xmlns:c16="http://schemas.microsoft.com/office/drawing/2014/chart" uri="{C3380CC4-5D6E-409C-BE32-E72D297353CC}">
                <c16:uniqueId val="{00000003-856F-4721-B676-408331DCE709}"/>
              </c:ext>
            </c:extLst>
          </c:dPt>
          <c:dPt>
            <c:idx val="11"/>
            <c:bubble3D val="0"/>
            <c:extLst>
              <c:ext xmlns:c16="http://schemas.microsoft.com/office/drawing/2014/chart" uri="{C3380CC4-5D6E-409C-BE32-E72D297353CC}">
                <c16:uniqueId val="{00000004-856F-4721-B676-408331DCE709}"/>
              </c:ext>
            </c:extLst>
          </c:dPt>
          <c:cat>
            <c:numRef>
              <c:f>'Figure 6'!$B$3:$N$3</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'Figure 6'!$B$4:$N$4</c:f>
              <c:numCache>
                <c:formatCode>General</c:formatCode>
                <c:ptCount val="13"/>
                <c:pt idx="0">
                  <c:v>2675</c:v>
                </c:pt>
                <c:pt idx="1">
                  <c:v>2529</c:v>
                </c:pt>
                <c:pt idx="2">
                  <c:v>2256</c:v>
                </c:pt>
                <c:pt idx="3">
                  <c:v>2308</c:v>
                </c:pt>
                <c:pt idx="4">
                  <c:v>2443</c:v>
                </c:pt>
                <c:pt idx="5">
                  <c:v>2278</c:v>
                </c:pt>
                <c:pt idx="6">
                  <c:v>2234</c:v>
                </c:pt>
                <c:pt idx="7">
                  <c:v>2108</c:v>
                </c:pt>
                <c:pt idx="8">
                  <c:v>2148</c:v>
                </c:pt>
                <c:pt idx="9">
                  <c:v>2186</c:v>
                </c:pt>
                <c:pt idx="10">
                  <c:v>2298</c:v>
                </c:pt>
                <c:pt idx="11">
                  <c:v>2667</c:v>
                </c:pt>
                <c:pt idx="12">
                  <c:v>3265</c:v>
                </c:pt>
              </c:numCache>
            </c:numRef>
          </c:val>
          <c:smooth val="0"/>
          <c:extLst>
            <c:ext xmlns:c16="http://schemas.microsoft.com/office/drawing/2014/chart" uri="{C3380CC4-5D6E-409C-BE32-E72D297353CC}">
              <c16:uniqueId val="{00000005-856F-4721-B676-408331DCE709}"/>
            </c:ext>
          </c:extLst>
        </c:ser>
        <c:ser>
          <c:idx val="1"/>
          <c:order val="1"/>
          <c:tx>
            <c:strRef>
              <c:f>'Figure 6'!$A$5</c:f>
              <c:strCache>
                <c:ptCount val="1"/>
                <c:pt idx="0">
                  <c:v>CAP Petite enfance jusqu'en 2018 et Accompagnant éducatif petite enfance ensuite</c:v>
                </c:pt>
              </c:strCache>
            </c:strRef>
          </c:tx>
          <c:spPr>
            <a:ln>
              <a:solidFill>
                <a:schemeClr val="accent5">
                  <a:lumMod val="60000"/>
                  <a:lumOff val="40000"/>
                </a:schemeClr>
              </a:solidFill>
            </a:ln>
          </c:spPr>
          <c:marker>
            <c:symbol val="none"/>
          </c:marker>
          <c:dPt>
            <c:idx val="2"/>
            <c:bubble3D val="0"/>
            <c:extLst>
              <c:ext xmlns:c16="http://schemas.microsoft.com/office/drawing/2014/chart" uri="{C3380CC4-5D6E-409C-BE32-E72D297353CC}">
                <c16:uniqueId val="{00000006-856F-4721-B676-408331DCE709}"/>
              </c:ext>
            </c:extLst>
          </c:dPt>
          <c:dPt>
            <c:idx val="3"/>
            <c:bubble3D val="0"/>
            <c:extLst>
              <c:ext xmlns:c16="http://schemas.microsoft.com/office/drawing/2014/chart" uri="{C3380CC4-5D6E-409C-BE32-E72D297353CC}">
                <c16:uniqueId val="{00000007-856F-4721-B676-408331DCE709}"/>
              </c:ext>
            </c:extLst>
          </c:dPt>
          <c:cat>
            <c:numRef>
              <c:f>'Figure 6'!$B$3:$N$3</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'Figure 6'!$B$5:$N$5</c:f>
              <c:numCache>
                <c:formatCode>General</c:formatCode>
                <c:ptCount val="13"/>
                <c:pt idx="0">
                  <c:v>3513</c:v>
                </c:pt>
                <c:pt idx="1">
                  <c:v>3489</c:v>
                </c:pt>
                <c:pt idx="2">
                  <c:v>3520</c:v>
                </c:pt>
                <c:pt idx="3">
                  <c:v>3596</c:v>
                </c:pt>
                <c:pt idx="4">
                  <c:v>3233</c:v>
                </c:pt>
                <c:pt idx="5">
                  <c:v>3106</c:v>
                </c:pt>
                <c:pt idx="6">
                  <c:v>3003</c:v>
                </c:pt>
                <c:pt idx="7">
                  <c:v>2993</c:v>
                </c:pt>
                <c:pt idx="8">
                  <c:v>2734</c:v>
                </c:pt>
                <c:pt idx="9">
                  <c:v>2698</c:v>
                </c:pt>
                <c:pt idx="10">
                  <c:v>3657</c:v>
                </c:pt>
                <c:pt idx="11">
                  <c:v>2011</c:v>
                </c:pt>
                <c:pt idx="12">
                  <c:v>1522</c:v>
                </c:pt>
              </c:numCache>
            </c:numRef>
          </c:val>
          <c:smooth val="0"/>
          <c:extLst>
            <c:ext xmlns:c16="http://schemas.microsoft.com/office/drawing/2014/chart" uri="{C3380CC4-5D6E-409C-BE32-E72D297353CC}">
              <c16:uniqueId val="{00000008-856F-4721-B676-408331DCE709}"/>
            </c:ext>
          </c:extLst>
        </c:ser>
        <c:ser>
          <c:idx val="2"/>
          <c:order val="2"/>
          <c:tx>
            <c:strRef>
              <c:f>'Figure 6'!$A$6</c:f>
              <c:strCache>
                <c:ptCount val="1"/>
                <c:pt idx="0">
                  <c:v>DEME</c:v>
                </c:pt>
              </c:strCache>
            </c:strRef>
          </c:tx>
          <c:spPr>
            <a:ln w="28575">
              <a:solidFill>
                <a:schemeClr val="bg1">
                  <a:lumMod val="85000"/>
                </a:schemeClr>
              </a:solidFill>
            </a:ln>
          </c:spPr>
          <c:marker>
            <c:symbol val="none"/>
          </c:marker>
          <c:dPt>
            <c:idx val="5"/>
            <c:bubble3D val="0"/>
            <c:extLst>
              <c:ext xmlns:c16="http://schemas.microsoft.com/office/drawing/2014/chart" uri="{C3380CC4-5D6E-409C-BE32-E72D297353CC}">
                <c16:uniqueId val="{00000009-856F-4721-B676-408331DCE709}"/>
              </c:ext>
            </c:extLst>
          </c:dPt>
          <c:cat>
            <c:numRef>
              <c:f>'Figure 6'!$B$3:$N$3</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'Figure 6'!$B$6:$N$6</c:f>
              <c:numCache>
                <c:formatCode>General</c:formatCode>
                <c:ptCount val="13"/>
                <c:pt idx="0">
                  <c:v>87</c:v>
                </c:pt>
                <c:pt idx="1">
                  <c:v>576</c:v>
                </c:pt>
                <c:pt idx="2">
                  <c:v>755</c:v>
                </c:pt>
                <c:pt idx="3">
                  <c:v>1079</c:v>
                </c:pt>
                <c:pt idx="4">
                  <c:v>1042</c:v>
                </c:pt>
                <c:pt idx="5">
                  <c:v>1113</c:v>
                </c:pt>
                <c:pt idx="6">
                  <c:v>1032</c:v>
                </c:pt>
                <c:pt idx="7">
                  <c:v>1126</c:v>
                </c:pt>
                <c:pt idx="8">
                  <c:v>1106</c:v>
                </c:pt>
                <c:pt idx="9">
                  <c:v>1086</c:v>
                </c:pt>
                <c:pt idx="10">
                  <c:v>1134</c:v>
                </c:pt>
                <c:pt idx="11">
                  <c:v>1248</c:v>
                </c:pt>
                <c:pt idx="12">
                  <c:v>1291</c:v>
                </c:pt>
              </c:numCache>
            </c:numRef>
          </c:val>
          <c:smooth val="0"/>
          <c:extLst>
            <c:ext xmlns:c16="http://schemas.microsoft.com/office/drawing/2014/chart" uri="{C3380CC4-5D6E-409C-BE32-E72D297353CC}">
              <c16:uniqueId val="{0000000A-856F-4721-B676-408331DCE709}"/>
            </c:ext>
          </c:extLst>
        </c:ser>
        <c:ser>
          <c:idx val="4"/>
          <c:order val="3"/>
          <c:tx>
            <c:strRef>
              <c:f>'Figure 6'!$A$7</c:f>
              <c:strCache>
                <c:ptCount val="1"/>
                <c:pt idx="0">
                  <c:v>BTS Management des unités commerciales</c:v>
                </c:pt>
              </c:strCache>
            </c:strRef>
          </c:tx>
          <c:spPr>
            <a:ln>
              <a:solidFill>
                <a:schemeClr val="bg1">
                  <a:lumMod val="85000"/>
                </a:schemeClr>
              </a:solidFill>
            </a:ln>
          </c:spPr>
          <c:marker>
            <c:symbol val="none"/>
          </c:marker>
          <c:dPt>
            <c:idx val="7"/>
            <c:bubble3D val="0"/>
            <c:extLst>
              <c:ext xmlns:c16="http://schemas.microsoft.com/office/drawing/2014/chart" uri="{C3380CC4-5D6E-409C-BE32-E72D297353CC}">
                <c16:uniqueId val="{0000000B-856F-4721-B676-408331DCE709}"/>
              </c:ext>
            </c:extLst>
          </c:dPt>
          <c:cat>
            <c:numRef>
              <c:f>'Figure 6'!$B$3:$N$3</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'Figure 6'!$B$7:$N$7</c:f>
              <c:numCache>
                <c:formatCode>General</c:formatCode>
                <c:ptCount val="13"/>
                <c:pt idx="0">
                  <c:v>605</c:v>
                </c:pt>
                <c:pt idx="1">
                  <c:v>597</c:v>
                </c:pt>
                <c:pt idx="2">
                  <c:v>577</c:v>
                </c:pt>
                <c:pt idx="3">
                  <c:v>744</c:v>
                </c:pt>
                <c:pt idx="4">
                  <c:v>736</c:v>
                </c:pt>
                <c:pt idx="5">
                  <c:v>902</c:v>
                </c:pt>
                <c:pt idx="6">
                  <c:v>963</c:v>
                </c:pt>
                <c:pt idx="7">
                  <c:v>1000</c:v>
                </c:pt>
                <c:pt idx="8">
                  <c:v>1054</c:v>
                </c:pt>
                <c:pt idx="9">
                  <c:v>1032</c:v>
                </c:pt>
                <c:pt idx="10">
                  <c:v>1029</c:v>
                </c:pt>
                <c:pt idx="11">
                  <c:v>1114</c:v>
                </c:pt>
                <c:pt idx="12">
                  <c:v>1085</c:v>
                </c:pt>
              </c:numCache>
            </c:numRef>
          </c:val>
          <c:smooth val="0"/>
          <c:extLst>
            <c:ext xmlns:c16="http://schemas.microsoft.com/office/drawing/2014/chart" uri="{C3380CC4-5D6E-409C-BE32-E72D297353CC}">
              <c16:uniqueId val="{0000000C-856F-4721-B676-408331DCE709}"/>
            </c:ext>
          </c:extLst>
        </c:ser>
        <c:ser>
          <c:idx val="5"/>
          <c:order val="4"/>
          <c:tx>
            <c:strRef>
              <c:f>'Figure 6'!$A$8</c:f>
              <c:strCache>
                <c:ptCount val="1"/>
                <c:pt idx="0">
                  <c:v>BP Coiffure</c:v>
                </c:pt>
              </c:strCache>
            </c:strRef>
          </c:tx>
          <c:spPr>
            <a:ln>
              <a:solidFill>
                <a:schemeClr val="bg1">
                  <a:lumMod val="85000"/>
                </a:schemeClr>
              </a:solidFill>
            </a:ln>
          </c:spPr>
          <c:marker>
            <c:symbol val="none"/>
          </c:marker>
          <c:dPt>
            <c:idx val="4"/>
            <c:bubble3D val="0"/>
            <c:extLst>
              <c:ext xmlns:c16="http://schemas.microsoft.com/office/drawing/2014/chart" uri="{C3380CC4-5D6E-409C-BE32-E72D297353CC}">
                <c16:uniqueId val="{0000000D-856F-4721-B676-408331DCE709}"/>
              </c:ext>
            </c:extLst>
          </c:dPt>
          <c:cat>
            <c:numRef>
              <c:f>'Figure 6'!$B$3:$N$3</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'Figure 6'!$B$8:$N$8</c:f>
              <c:numCache>
                <c:formatCode>General</c:formatCode>
                <c:ptCount val="13"/>
                <c:pt idx="0">
                  <c:v>1179</c:v>
                </c:pt>
                <c:pt idx="1">
                  <c:v>1039</c:v>
                </c:pt>
                <c:pt idx="2">
                  <c:v>1050</c:v>
                </c:pt>
                <c:pt idx="3">
                  <c:v>1052</c:v>
                </c:pt>
                <c:pt idx="4">
                  <c:v>1042</c:v>
                </c:pt>
                <c:pt idx="5">
                  <c:v>816</c:v>
                </c:pt>
                <c:pt idx="6">
                  <c:v>768</c:v>
                </c:pt>
                <c:pt idx="7">
                  <c:v>768</c:v>
                </c:pt>
                <c:pt idx="8">
                  <c:v>687</c:v>
                </c:pt>
                <c:pt idx="9">
                  <c:v>621</c:v>
                </c:pt>
                <c:pt idx="10">
                  <c:v>615</c:v>
                </c:pt>
                <c:pt idx="11">
                  <c:v>644</c:v>
                </c:pt>
                <c:pt idx="12">
                  <c:v>573</c:v>
                </c:pt>
              </c:numCache>
            </c:numRef>
          </c:val>
          <c:smooth val="0"/>
          <c:extLst>
            <c:ext xmlns:c16="http://schemas.microsoft.com/office/drawing/2014/chart" uri="{C3380CC4-5D6E-409C-BE32-E72D297353CC}">
              <c16:uniqueId val="{0000000E-856F-4721-B676-408331DCE709}"/>
            </c:ext>
          </c:extLst>
        </c:ser>
        <c:ser>
          <c:idx val="3"/>
          <c:order val="5"/>
          <c:tx>
            <c:strRef>
              <c:f>'Figure 6'!$A$9</c:f>
              <c:strCache>
                <c:ptCount val="1"/>
                <c:pt idx="0">
                  <c:v>BTS Assistant de direction jusqu'en 2009 puis Assistant de manager (BTS support à l'action managériale en 2020)</c:v>
                </c:pt>
              </c:strCache>
            </c:strRef>
          </c:tx>
          <c:spPr>
            <a:ln>
              <a:solidFill>
                <a:schemeClr val="accent5">
                  <a:lumMod val="75000"/>
                </a:schemeClr>
              </a:solidFill>
            </a:ln>
          </c:spPr>
          <c:marker>
            <c:symbol val="none"/>
          </c:marker>
          <c:cat>
            <c:numRef>
              <c:f>'Figure 6'!$B$3:$N$3</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'Figure 6'!$B$9:$N$9</c:f>
              <c:numCache>
                <c:formatCode>General</c:formatCode>
                <c:ptCount val="13"/>
                <c:pt idx="0">
                  <c:v>1793</c:v>
                </c:pt>
                <c:pt idx="1">
                  <c:v>2495</c:v>
                </c:pt>
                <c:pt idx="2">
                  <c:v>691</c:v>
                </c:pt>
                <c:pt idx="3">
                  <c:v>689</c:v>
                </c:pt>
                <c:pt idx="4">
                  <c:v>743</c:v>
                </c:pt>
                <c:pt idx="5">
                  <c:v>833</c:v>
                </c:pt>
                <c:pt idx="6">
                  <c:v>818</c:v>
                </c:pt>
                <c:pt idx="7">
                  <c:v>835</c:v>
                </c:pt>
                <c:pt idx="8">
                  <c:v>838</c:v>
                </c:pt>
                <c:pt idx="9">
                  <c:v>749</c:v>
                </c:pt>
                <c:pt idx="10">
                  <c:v>757</c:v>
                </c:pt>
                <c:pt idx="11">
                  <c:v>886</c:v>
                </c:pt>
                <c:pt idx="12">
                  <c:v>433</c:v>
                </c:pt>
              </c:numCache>
            </c:numRef>
          </c:val>
          <c:smooth val="0"/>
          <c:extLst>
            <c:ext xmlns:c16="http://schemas.microsoft.com/office/drawing/2014/chart" uri="{C3380CC4-5D6E-409C-BE32-E72D297353CC}">
              <c16:uniqueId val="{0000000F-856F-4721-B676-408331DCE709}"/>
            </c:ext>
          </c:extLst>
        </c:ser>
        <c:ser>
          <c:idx val="6"/>
          <c:order val="6"/>
          <c:tx>
            <c:strRef>
              <c:f>'Figure 6'!$A$10</c:f>
              <c:strCache>
                <c:ptCount val="1"/>
                <c:pt idx="0">
                  <c:v>Baccalauréat professionnel Commerce</c:v>
                </c:pt>
              </c:strCache>
            </c:strRef>
          </c:tx>
          <c:spPr>
            <a:ln>
              <a:solidFill>
                <a:schemeClr val="bg1">
                  <a:lumMod val="85000"/>
                </a:schemeClr>
              </a:solidFill>
            </a:ln>
          </c:spPr>
          <c:marker>
            <c:symbol val="none"/>
          </c:marker>
          <c:cat>
            <c:numRef>
              <c:f>'Figure 6'!$B$3:$N$3</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'Figure 6'!$B$10:$N$10</c:f>
              <c:numCache>
                <c:formatCode>General</c:formatCode>
                <c:ptCount val="13"/>
                <c:pt idx="0">
                  <c:v>538</c:v>
                </c:pt>
                <c:pt idx="1">
                  <c:v>458</c:v>
                </c:pt>
                <c:pt idx="2">
                  <c:v>487</c:v>
                </c:pt>
                <c:pt idx="3">
                  <c:v>519</c:v>
                </c:pt>
                <c:pt idx="4">
                  <c:v>586</c:v>
                </c:pt>
                <c:pt idx="5">
                  <c:v>631</c:v>
                </c:pt>
                <c:pt idx="6">
                  <c:v>615</c:v>
                </c:pt>
                <c:pt idx="7">
                  <c:v>602</c:v>
                </c:pt>
                <c:pt idx="8">
                  <c:v>589</c:v>
                </c:pt>
                <c:pt idx="9">
                  <c:v>524</c:v>
                </c:pt>
                <c:pt idx="10">
                  <c:v>548</c:v>
                </c:pt>
                <c:pt idx="11">
                  <c:v>545</c:v>
                </c:pt>
                <c:pt idx="12">
                  <c:v>417</c:v>
                </c:pt>
              </c:numCache>
            </c:numRef>
          </c:val>
          <c:smooth val="0"/>
          <c:extLst>
            <c:ext xmlns:c16="http://schemas.microsoft.com/office/drawing/2014/chart" uri="{C3380CC4-5D6E-409C-BE32-E72D297353CC}">
              <c16:uniqueId val="{00000010-856F-4721-B676-408331DCE709}"/>
            </c:ext>
          </c:extLst>
        </c:ser>
        <c:ser>
          <c:idx val="7"/>
          <c:order val="7"/>
          <c:tx>
            <c:strRef>
              <c:f>'Figure 6'!$A$11</c:f>
              <c:strCache>
                <c:ptCount val="1"/>
                <c:pt idx="0">
                  <c:v>BTS Gestion de la PME (BTS Assistant de gestion de PME-PMI à référentiel commun européen)</c:v>
                </c:pt>
              </c:strCache>
            </c:strRef>
          </c:tx>
          <c:spPr>
            <a:ln>
              <a:solidFill>
                <a:schemeClr val="bg1">
                  <a:lumMod val="85000"/>
                </a:schemeClr>
              </a:solidFill>
            </a:ln>
          </c:spPr>
          <c:marker>
            <c:symbol val="none"/>
          </c:marker>
          <c:cat>
            <c:numRef>
              <c:f>'Figure 6'!$B$3:$N$3</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'Figure 6'!$B$11:$N$11</c:f>
              <c:numCache>
                <c:formatCode>General</c:formatCode>
                <c:ptCount val="13"/>
                <c:pt idx="0">
                  <c:v>676</c:v>
                </c:pt>
                <c:pt idx="1">
                  <c:v>674</c:v>
                </c:pt>
                <c:pt idx="2">
                  <c:v>844</c:v>
                </c:pt>
                <c:pt idx="3">
                  <c:v>680</c:v>
                </c:pt>
                <c:pt idx="4">
                  <c:v>725</c:v>
                </c:pt>
                <c:pt idx="5">
                  <c:v>754</c:v>
                </c:pt>
                <c:pt idx="6">
                  <c:v>690</c:v>
                </c:pt>
                <c:pt idx="7">
                  <c:v>691</c:v>
                </c:pt>
                <c:pt idx="8">
                  <c:v>713</c:v>
                </c:pt>
                <c:pt idx="9">
                  <c:v>664</c:v>
                </c:pt>
                <c:pt idx="10">
                  <c:v>680</c:v>
                </c:pt>
                <c:pt idx="11">
                  <c:v>673</c:v>
                </c:pt>
                <c:pt idx="12">
                  <c:v>368</c:v>
                </c:pt>
              </c:numCache>
            </c:numRef>
          </c:val>
          <c:smooth val="0"/>
          <c:extLst>
            <c:ext xmlns:c16="http://schemas.microsoft.com/office/drawing/2014/chart" uri="{C3380CC4-5D6E-409C-BE32-E72D297353CC}">
              <c16:uniqueId val="{00000011-856F-4721-B676-408331DCE709}"/>
            </c:ext>
          </c:extLst>
        </c:ser>
        <c:ser>
          <c:idx val="8"/>
          <c:order val="8"/>
          <c:tx>
            <c:strRef>
              <c:f>'Figure 6'!$A$12</c:f>
              <c:strCache>
                <c:ptCount val="1"/>
                <c:pt idx="0">
                  <c:v>BTS Négociation et digitalisation de la relation client  (BTS Négociation et relation client)</c:v>
                </c:pt>
              </c:strCache>
            </c:strRef>
          </c:tx>
          <c:spPr>
            <a:ln>
              <a:solidFill>
                <a:schemeClr val="bg1">
                  <a:lumMod val="85000"/>
                </a:schemeClr>
              </a:solidFill>
            </a:ln>
          </c:spPr>
          <c:marker>
            <c:symbol val="none"/>
          </c:marker>
          <c:cat>
            <c:numRef>
              <c:f>'Figure 6'!$B$3:$N$3</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'Figure 6'!$B$12:$N$12</c:f>
              <c:numCache>
                <c:formatCode>General</c:formatCode>
                <c:ptCount val="13"/>
                <c:pt idx="0">
                  <c:v>445</c:v>
                </c:pt>
                <c:pt idx="1">
                  <c:v>390</c:v>
                </c:pt>
                <c:pt idx="2">
                  <c:v>413</c:v>
                </c:pt>
                <c:pt idx="3">
                  <c:v>368</c:v>
                </c:pt>
                <c:pt idx="4">
                  <c:v>411</c:v>
                </c:pt>
                <c:pt idx="5">
                  <c:v>424</c:v>
                </c:pt>
                <c:pt idx="6">
                  <c:v>464</c:v>
                </c:pt>
                <c:pt idx="7">
                  <c:v>454</c:v>
                </c:pt>
                <c:pt idx="8">
                  <c:v>522</c:v>
                </c:pt>
                <c:pt idx="9">
                  <c:v>544</c:v>
                </c:pt>
                <c:pt idx="10">
                  <c:v>464</c:v>
                </c:pt>
                <c:pt idx="11">
                  <c:v>516</c:v>
                </c:pt>
                <c:pt idx="12">
                  <c:v>297</c:v>
                </c:pt>
              </c:numCache>
            </c:numRef>
          </c:val>
          <c:smooth val="0"/>
          <c:extLst>
            <c:ext xmlns:c16="http://schemas.microsoft.com/office/drawing/2014/chart" uri="{C3380CC4-5D6E-409C-BE32-E72D297353CC}">
              <c16:uniqueId val="{00000012-856F-4721-B676-408331DCE709}"/>
            </c:ext>
          </c:extLst>
        </c:ser>
        <c:dLbls>
          <c:showLegendKey val="0"/>
          <c:showVal val="0"/>
          <c:showCatName val="0"/>
          <c:showSerName val="0"/>
          <c:showPercent val="0"/>
          <c:showBubbleSize val="0"/>
        </c:dLbls>
        <c:smooth val="0"/>
        <c:axId val="117919104"/>
        <c:axId val="117924992"/>
      </c:lineChart>
      <c:catAx>
        <c:axId val="11791910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7924992"/>
        <c:crosses val="autoZero"/>
        <c:auto val="1"/>
        <c:lblAlgn val="ctr"/>
        <c:lblOffset val="100"/>
        <c:tickLblSkip val="2"/>
        <c:noMultiLvlLbl val="0"/>
      </c:catAx>
      <c:valAx>
        <c:axId val="117924992"/>
        <c:scaling>
          <c:orientation val="minMax"/>
        </c:scaling>
        <c:delete val="0"/>
        <c:axPos val="l"/>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7919104"/>
        <c:crosses val="autoZero"/>
        <c:crossBetween val="between"/>
      </c:valAx>
    </c:plotArea>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8 web'!$C$3</c:f>
              <c:strCache>
                <c:ptCount val="1"/>
                <c:pt idx="0">
                  <c:v>2018</c:v>
                </c:pt>
              </c:strCache>
            </c:strRef>
          </c:tx>
          <c:invertIfNegative val="0"/>
          <c:cat>
            <c:multiLvlStrRef>
              <c:f>'Figure 8 web'!$A$4:$B$16</c:f>
              <c:multiLvlStrCache>
                <c:ptCount val="13"/>
                <c:lvl>
                  <c:pt idx="0">
                    <c:v>CAP</c:v>
                  </c:pt>
                  <c:pt idx="1">
                    <c:v>Autre niveau 3</c:v>
                  </c:pt>
                  <c:pt idx="2">
                    <c:v>Baccalauréat professionnel</c:v>
                  </c:pt>
                  <c:pt idx="3">
                    <c:v>Brevet professionnel</c:v>
                  </c:pt>
                  <c:pt idx="4">
                    <c:v>DEME</c:v>
                  </c:pt>
                  <c:pt idx="5">
                    <c:v>Autre niveau 4</c:v>
                  </c:pt>
                  <c:pt idx="6">
                    <c:v>BTS</c:v>
                  </c:pt>
                  <c:pt idx="7">
                    <c:v>DEES</c:v>
                  </c:pt>
                  <c:pt idx="8">
                    <c:v>DEETS</c:v>
                  </c:pt>
                  <c:pt idx="9">
                    <c:v>autre niveau 5 (DCESF, DMA)</c:v>
                  </c:pt>
                  <c:pt idx="10">
                    <c:v>DEES</c:v>
                  </c:pt>
                  <c:pt idx="11">
                    <c:v>DEETS</c:v>
                  </c:pt>
                  <c:pt idx="12">
                    <c:v>Autre niveaux 6 et 7 (DCG et DSCG)</c:v>
                  </c:pt>
                </c:lvl>
                <c:lvl>
                  <c:pt idx="0">
                    <c:v>Niveau 3</c:v>
                  </c:pt>
                  <c:pt idx="2">
                    <c:v>Niveau 4</c:v>
                  </c:pt>
                  <c:pt idx="6">
                    <c:v>Niveau 5</c:v>
                  </c:pt>
                  <c:pt idx="10">
                    <c:v>Niveaux 6 et 7</c:v>
                  </c:pt>
                </c:lvl>
              </c:multiLvlStrCache>
            </c:multiLvlStrRef>
          </c:cat>
          <c:val>
            <c:numRef>
              <c:f>'Figure 8 web'!$C$4:$C$16</c:f>
              <c:numCache>
                <c:formatCode>General</c:formatCode>
                <c:ptCount val="13"/>
                <c:pt idx="0">
                  <c:v>5601</c:v>
                </c:pt>
                <c:pt idx="1">
                  <c:v>388</c:v>
                </c:pt>
                <c:pt idx="2">
                  <c:v>4941</c:v>
                </c:pt>
                <c:pt idx="3">
                  <c:v>1356</c:v>
                </c:pt>
                <c:pt idx="4">
                  <c:v>2282</c:v>
                </c:pt>
                <c:pt idx="5">
                  <c:v>81</c:v>
                </c:pt>
                <c:pt idx="6">
                  <c:v>10116</c:v>
                </c:pt>
                <c:pt idx="7">
                  <c:v>4316</c:v>
                </c:pt>
                <c:pt idx="8">
                  <c:v>292</c:v>
                </c:pt>
                <c:pt idx="9">
                  <c:v>304</c:v>
                </c:pt>
                <c:pt idx="12">
                  <c:v>507</c:v>
                </c:pt>
              </c:numCache>
            </c:numRef>
          </c:val>
          <c:extLst>
            <c:ext xmlns:c16="http://schemas.microsoft.com/office/drawing/2014/chart" uri="{C3380CC4-5D6E-409C-BE32-E72D297353CC}">
              <c16:uniqueId val="{00000000-11BF-4A8E-A76B-985269BF72E1}"/>
            </c:ext>
          </c:extLst>
        </c:ser>
        <c:ser>
          <c:idx val="1"/>
          <c:order val="1"/>
          <c:tx>
            <c:strRef>
              <c:f>'Figure 8 web'!$D$3</c:f>
              <c:strCache>
                <c:ptCount val="1"/>
                <c:pt idx="0">
                  <c:v>2019</c:v>
                </c:pt>
              </c:strCache>
            </c:strRef>
          </c:tx>
          <c:invertIfNegative val="0"/>
          <c:cat>
            <c:multiLvlStrRef>
              <c:f>'Figure 8 web'!$A$4:$B$16</c:f>
              <c:multiLvlStrCache>
                <c:ptCount val="13"/>
                <c:lvl>
                  <c:pt idx="0">
                    <c:v>CAP</c:v>
                  </c:pt>
                  <c:pt idx="1">
                    <c:v>Autre niveau 3</c:v>
                  </c:pt>
                  <c:pt idx="2">
                    <c:v>Baccalauréat professionnel</c:v>
                  </c:pt>
                  <c:pt idx="3">
                    <c:v>Brevet professionnel</c:v>
                  </c:pt>
                  <c:pt idx="4">
                    <c:v>DEME</c:v>
                  </c:pt>
                  <c:pt idx="5">
                    <c:v>Autre niveau 4</c:v>
                  </c:pt>
                  <c:pt idx="6">
                    <c:v>BTS</c:v>
                  </c:pt>
                  <c:pt idx="7">
                    <c:v>DEES</c:v>
                  </c:pt>
                  <c:pt idx="8">
                    <c:v>DEETS</c:v>
                  </c:pt>
                  <c:pt idx="9">
                    <c:v>autre niveau 5 (DCESF, DMA)</c:v>
                  </c:pt>
                  <c:pt idx="10">
                    <c:v>DEES</c:v>
                  </c:pt>
                  <c:pt idx="11">
                    <c:v>DEETS</c:v>
                  </c:pt>
                  <c:pt idx="12">
                    <c:v>Autre niveaux 6 et 7 (DCG et DSCG)</c:v>
                  </c:pt>
                </c:lvl>
                <c:lvl>
                  <c:pt idx="0">
                    <c:v>Niveau 3</c:v>
                  </c:pt>
                  <c:pt idx="2">
                    <c:v>Niveau 4</c:v>
                  </c:pt>
                  <c:pt idx="6">
                    <c:v>Niveau 5</c:v>
                  </c:pt>
                  <c:pt idx="10">
                    <c:v>Niveaux 6 et 7</c:v>
                  </c:pt>
                </c:lvl>
              </c:multiLvlStrCache>
            </c:multiLvlStrRef>
          </c:cat>
          <c:val>
            <c:numRef>
              <c:f>'Figure 8 web'!$D$4:$D$16</c:f>
              <c:numCache>
                <c:formatCode>General</c:formatCode>
                <c:ptCount val="13"/>
                <c:pt idx="0">
                  <c:v>4453</c:v>
                </c:pt>
                <c:pt idx="1">
                  <c:v>340</c:v>
                </c:pt>
                <c:pt idx="2">
                  <c:v>4363</c:v>
                </c:pt>
                <c:pt idx="3">
                  <c:v>1375</c:v>
                </c:pt>
                <c:pt idx="4">
                  <c:v>2176</c:v>
                </c:pt>
                <c:pt idx="5">
                  <c:v>85</c:v>
                </c:pt>
                <c:pt idx="6">
                  <c:v>9006</c:v>
                </c:pt>
                <c:pt idx="7">
                  <c:v>4282</c:v>
                </c:pt>
                <c:pt idx="8">
                  <c:v>262</c:v>
                </c:pt>
                <c:pt idx="9">
                  <c:v>249</c:v>
                </c:pt>
                <c:pt idx="12">
                  <c:v>531</c:v>
                </c:pt>
              </c:numCache>
            </c:numRef>
          </c:val>
          <c:extLst>
            <c:ext xmlns:c16="http://schemas.microsoft.com/office/drawing/2014/chart" uri="{C3380CC4-5D6E-409C-BE32-E72D297353CC}">
              <c16:uniqueId val="{00000001-11BF-4A8E-A76B-985269BF72E1}"/>
            </c:ext>
          </c:extLst>
        </c:ser>
        <c:ser>
          <c:idx val="2"/>
          <c:order val="2"/>
          <c:tx>
            <c:strRef>
              <c:f>'Figure 8 web'!$E$3</c:f>
              <c:strCache>
                <c:ptCount val="1"/>
                <c:pt idx="0">
                  <c:v>2020</c:v>
                </c:pt>
              </c:strCache>
            </c:strRef>
          </c:tx>
          <c:invertIfNegative val="0"/>
          <c:cat>
            <c:multiLvlStrRef>
              <c:f>'Figure 8 web'!$A$4:$B$16</c:f>
              <c:multiLvlStrCache>
                <c:ptCount val="13"/>
                <c:lvl>
                  <c:pt idx="0">
                    <c:v>CAP</c:v>
                  </c:pt>
                  <c:pt idx="1">
                    <c:v>Autre niveau 3</c:v>
                  </c:pt>
                  <c:pt idx="2">
                    <c:v>Baccalauréat professionnel</c:v>
                  </c:pt>
                  <c:pt idx="3">
                    <c:v>Brevet professionnel</c:v>
                  </c:pt>
                  <c:pt idx="4">
                    <c:v>DEME</c:v>
                  </c:pt>
                  <c:pt idx="5">
                    <c:v>Autre niveau 4</c:v>
                  </c:pt>
                  <c:pt idx="6">
                    <c:v>BTS</c:v>
                  </c:pt>
                  <c:pt idx="7">
                    <c:v>DEES</c:v>
                  </c:pt>
                  <c:pt idx="8">
                    <c:v>DEETS</c:v>
                  </c:pt>
                  <c:pt idx="9">
                    <c:v>autre niveau 5 (DCESF, DMA)</c:v>
                  </c:pt>
                  <c:pt idx="10">
                    <c:v>DEES</c:v>
                  </c:pt>
                  <c:pt idx="11">
                    <c:v>DEETS</c:v>
                  </c:pt>
                  <c:pt idx="12">
                    <c:v>Autre niveaux 6 et 7 (DCG et DSCG)</c:v>
                  </c:pt>
                </c:lvl>
                <c:lvl>
                  <c:pt idx="0">
                    <c:v>Niveau 3</c:v>
                  </c:pt>
                  <c:pt idx="2">
                    <c:v>Niveau 4</c:v>
                  </c:pt>
                  <c:pt idx="6">
                    <c:v>Niveau 5</c:v>
                  </c:pt>
                  <c:pt idx="10">
                    <c:v>Niveaux 6 et 7</c:v>
                  </c:pt>
                </c:lvl>
              </c:multiLvlStrCache>
            </c:multiLvlStrRef>
          </c:cat>
          <c:val>
            <c:numRef>
              <c:f>'Figure 8 web'!$E$4:$E$16</c:f>
              <c:numCache>
                <c:formatCode>General</c:formatCode>
                <c:ptCount val="13"/>
                <c:pt idx="0">
                  <c:v>2830</c:v>
                </c:pt>
                <c:pt idx="1">
                  <c:v>137</c:v>
                </c:pt>
                <c:pt idx="2">
                  <c:v>3147</c:v>
                </c:pt>
                <c:pt idx="3">
                  <c:v>1077</c:v>
                </c:pt>
                <c:pt idx="4">
                  <c:v>1868</c:v>
                </c:pt>
                <c:pt idx="5">
                  <c:v>48</c:v>
                </c:pt>
                <c:pt idx="6">
                  <c:v>7080</c:v>
                </c:pt>
                <c:pt idx="7">
                  <c:v>2920</c:v>
                </c:pt>
                <c:pt idx="8">
                  <c:v>138</c:v>
                </c:pt>
                <c:pt idx="9">
                  <c:v>158</c:v>
                </c:pt>
                <c:pt idx="10">
                  <c:v>1004</c:v>
                </c:pt>
                <c:pt idx="11">
                  <c:v>49</c:v>
                </c:pt>
                <c:pt idx="12">
                  <c:v>493</c:v>
                </c:pt>
              </c:numCache>
            </c:numRef>
          </c:val>
          <c:extLst>
            <c:ext xmlns:c16="http://schemas.microsoft.com/office/drawing/2014/chart" uri="{C3380CC4-5D6E-409C-BE32-E72D297353CC}">
              <c16:uniqueId val="{00000000-C424-45DA-A8D3-B6C4250EDAB8}"/>
            </c:ext>
          </c:extLst>
        </c:ser>
        <c:dLbls>
          <c:showLegendKey val="0"/>
          <c:showVal val="0"/>
          <c:showCatName val="0"/>
          <c:showSerName val="0"/>
          <c:showPercent val="0"/>
          <c:showBubbleSize val="0"/>
        </c:dLbls>
        <c:gapWidth val="150"/>
        <c:axId val="123977088"/>
        <c:axId val="123995264"/>
      </c:barChart>
      <c:catAx>
        <c:axId val="123977088"/>
        <c:scaling>
          <c:orientation val="minMax"/>
        </c:scaling>
        <c:delete val="0"/>
        <c:axPos val="b"/>
        <c:numFmt formatCode="General" sourceLinked="0"/>
        <c:majorTickMark val="out"/>
        <c:minorTickMark val="none"/>
        <c:tickLblPos val="nextTo"/>
        <c:crossAx val="123995264"/>
        <c:crosses val="autoZero"/>
        <c:auto val="1"/>
        <c:lblAlgn val="ctr"/>
        <c:lblOffset val="100"/>
        <c:noMultiLvlLbl val="0"/>
      </c:catAx>
      <c:valAx>
        <c:axId val="123995264"/>
        <c:scaling>
          <c:orientation val="minMax"/>
        </c:scaling>
        <c:delete val="0"/>
        <c:axPos val="l"/>
        <c:majorGridlines/>
        <c:numFmt formatCode="General" sourceLinked="1"/>
        <c:majorTickMark val="out"/>
        <c:minorTickMark val="none"/>
        <c:tickLblPos val="nextTo"/>
        <c:crossAx val="12397708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28575</xdr:colOff>
      <xdr:row>10</xdr:row>
      <xdr:rowOff>114300</xdr:rowOff>
    </xdr:from>
    <xdr:to>
      <xdr:col>7</xdr:col>
      <xdr:colOff>371475</xdr:colOff>
      <xdr:row>31</xdr:row>
      <xdr:rowOff>47625</xdr:rowOff>
    </xdr:to>
    <xdr:graphicFrame macro="">
      <xdr:nvGraphicFramePr>
        <xdr:cNvPr id="11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60960</xdr:rowOff>
    </xdr:from>
    <xdr:to>
      <xdr:col>2</xdr:col>
      <xdr:colOff>621030</xdr:colOff>
      <xdr:row>17</xdr:row>
      <xdr:rowOff>38100</xdr:rowOff>
    </xdr:to>
    <xdr:sp macro="" textlink="">
      <xdr:nvSpPr>
        <xdr:cNvPr id="2" name="ZoneTexte 1"/>
        <xdr:cNvSpPr txBox="1"/>
      </xdr:nvSpPr>
      <xdr:spPr>
        <a:xfrm>
          <a:off x="0" y="60960"/>
          <a:ext cx="7040880" cy="2827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fr-FR" sz="1100"/>
            <a:t>Dispositif académique de validation des acquis : hausse du nombre</a:t>
          </a:r>
        </a:p>
        <a:p>
          <a:pPr>
            <a:lnSpc>
              <a:spcPts val="1100"/>
            </a:lnSpc>
          </a:pPr>
          <a:r>
            <a:rPr lang="fr-FR" sz="1100"/>
            <a:t>de diplômes délivrés de 8 % en 2018, Note d'information, n°51 , décembre 2019.</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0.33657</cdr:x>
      <cdr:y>0.26723</cdr:y>
    </cdr:from>
    <cdr:to>
      <cdr:x>0.74811</cdr:x>
      <cdr:y>0.33451</cdr:y>
    </cdr:to>
    <cdr:sp macro="" textlink="">
      <cdr:nvSpPr>
        <cdr:cNvPr id="558081" name="Text Box 1"/>
        <cdr:cNvSpPr txBox="1">
          <a:spLocks xmlns:a="http://schemas.openxmlformats.org/drawingml/2006/main" noChangeArrowheads="1"/>
        </cdr:cNvSpPr>
      </cdr:nvSpPr>
      <cdr:spPr bwMode="auto">
        <a:xfrm xmlns:a="http://schemas.openxmlformats.org/drawingml/2006/main">
          <a:off x="1596968" y="793895"/>
          <a:ext cx="1992052" cy="2031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Candidats ayant obtenu une validation</a:t>
          </a:r>
        </a:p>
      </cdr:txBody>
    </cdr:sp>
  </cdr:relSizeAnchor>
  <cdr:relSizeAnchor xmlns:cdr="http://schemas.openxmlformats.org/drawingml/2006/chartDrawing">
    <cdr:from>
      <cdr:x>0.41925</cdr:x>
      <cdr:y>0.45233</cdr:y>
    </cdr:from>
    <cdr:to>
      <cdr:x>0.69317</cdr:x>
      <cdr:y>0.51693</cdr:y>
    </cdr:to>
    <cdr:sp macro="" textlink="">
      <cdr:nvSpPr>
        <cdr:cNvPr id="558082" name="Text Box 2"/>
        <cdr:cNvSpPr txBox="1">
          <a:spLocks xmlns:a="http://schemas.openxmlformats.org/drawingml/2006/main" noChangeArrowheads="1"/>
        </cdr:cNvSpPr>
      </cdr:nvSpPr>
      <cdr:spPr bwMode="auto">
        <a:xfrm xmlns:a="http://schemas.openxmlformats.org/drawingml/2006/main">
          <a:off x="2536196" y="1328060"/>
          <a:ext cx="1676372" cy="19209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dont validations complètes</a:t>
          </a:r>
        </a:p>
      </cdr:txBody>
    </cdr:sp>
  </cdr:relSizeAnchor>
  <cdr:relSizeAnchor xmlns:cdr="http://schemas.openxmlformats.org/drawingml/2006/chartDrawing">
    <cdr:from>
      <cdr:x>0.31418</cdr:x>
      <cdr:y>0.06014</cdr:y>
    </cdr:from>
    <cdr:to>
      <cdr:x>0.49529</cdr:x>
      <cdr:y>0.13587</cdr:y>
    </cdr:to>
    <cdr:sp macro="" textlink="">
      <cdr:nvSpPr>
        <cdr:cNvPr id="558083" name="Text Box 3"/>
        <cdr:cNvSpPr txBox="1">
          <a:spLocks xmlns:a="http://schemas.openxmlformats.org/drawingml/2006/main" noChangeArrowheads="1"/>
        </cdr:cNvSpPr>
      </cdr:nvSpPr>
      <cdr:spPr bwMode="auto">
        <a:xfrm xmlns:a="http://schemas.openxmlformats.org/drawingml/2006/main">
          <a:off x="1894659" y="174799"/>
          <a:ext cx="1103624" cy="22434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Dossiers examinés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750570</xdr:colOff>
      <xdr:row>18</xdr:row>
      <xdr:rowOff>148590</xdr:rowOff>
    </xdr:from>
    <xdr:to>
      <xdr:col>5</xdr:col>
      <xdr:colOff>0</xdr:colOff>
      <xdr:row>35</xdr:row>
      <xdr:rowOff>41910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276226</xdr:colOff>
      <xdr:row>18</xdr:row>
      <xdr:rowOff>74295</xdr:rowOff>
    </xdr:from>
    <xdr:to>
      <xdr:col>7</xdr:col>
      <xdr:colOff>1</xdr:colOff>
      <xdr:row>44</xdr:row>
      <xdr:rowOff>114300</xdr:rowOff>
    </xdr:to>
    <xdr:graphicFrame macro="">
      <xdr:nvGraphicFramePr>
        <xdr:cNvPr id="60727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1590675</xdr:colOff>
      <xdr:row>24</xdr:row>
      <xdr:rowOff>17145</xdr:rowOff>
    </xdr:from>
    <xdr:to>
      <xdr:col>5</xdr:col>
      <xdr:colOff>0</xdr:colOff>
      <xdr:row>43</xdr:row>
      <xdr:rowOff>20955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1101054</xdr:colOff>
      <xdr:row>9</xdr:row>
      <xdr:rowOff>38100</xdr:rowOff>
    </xdr:to>
    <xdr:sp macro="" textlink="">
      <xdr:nvSpPr>
        <xdr:cNvPr id="2" name="ZoneTexte 1"/>
        <xdr:cNvSpPr txBox="1"/>
      </xdr:nvSpPr>
      <xdr:spPr>
        <a:xfrm>
          <a:off x="0" y="0"/>
          <a:ext cx="6259794" cy="1455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b="1"/>
            <a:t>Source</a:t>
          </a:r>
        </a:p>
        <a:p>
          <a:r>
            <a:rPr lang="fr-FR"/>
            <a:t>L’enquête n° 62 de la Depp sur l’activité des dispositifs de validation des acquis de l’expérience (VAE) couvre la France métropolitaine et les DOM (y compris Mayotte depuis 2011). Elle fournit, annuellement, des indicateurs sur l’activité des dispositifs académiques de validation des acquis de l’expérience (DAVA).</a:t>
          </a:r>
        </a:p>
        <a:p>
          <a:endParaRPr lang="fr-FR"/>
        </a:p>
        <a:p>
          <a:r>
            <a:rPr lang="fr-FR"/>
            <a:t>Dress enquête Écoles 2021</a:t>
          </a:r>
        </a:p>
        <a:p>
          <a:r>
            <a:rPr lang="fr-FR"/>
            <a:t>BCP : univers</a:t>
          </a:r>
          <a:r>
            <a:rPr lang="fr-FR" baseline="0"/>
            <a:t> </a:t>
          </a:r>
          <a:r>
            <a:rPr lang="fr-FR"/>
            <a:t>Examens-  techno et pro (sauf bac) Hist; univers </a:t>
          </a:r>
        </a:p>
        <a:p>
          <a:r>
            <a:rPr lang="fr-FR"/>
            <a:t>Examens-  techno et pro (sauf bac) Hist</a:t>
          </a:r>
        </a:p>
        <a:p>
          <a:endParaRPr lang="fr-F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38100</xdr:rowOff>
    </xdr:from>
    <xdr:to>
      <xdr:col>7</xdr:col>
      <xdr:colOff>118124</xdr:colOff>
      <xdr:row>25</xdr:row>
      <xdr:rowOff>133354</xdr:rowOff>
    </xdr:to>
    <xdr:sp macro="" textlink="">
      <xdr:nvSpPr>
        <xdr:cNvPr id="2" name="ZoneTexte 1"/>
        <xdr:cNvSpPr txBox="1"/>
      </xdr:nvSpPr>
      <xdr:spPr>
        <a:xfrm>
          <a:off x="0" y="38100"/>
          <a:ext cx="5623560" cy="7757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 DISPOSITIF DE VALIDATION DES ACQUIS DE L’EXPÉRIENCE (VAE)</a:t>
          </a:r>
        </a:p>
        <a:p>
          <a:r>
            <a:rPr lang="fr-FR" sz="1100" b="1"/>
            <a:t>La VAE pour accéder à un diplôme</a:t>
          </a:r>
        </a:p>
        <a:p>
          <a:r>
            <a:rPr lang="fr-FR" sz="1100"/>
            <a:t>Depuis la loi de modernisation sociale du 17 janvier 2002, la VAE est, au même titre que la formation initiale ou continue, une voie d'accès aux diplômes, titres et certifications professionnelles. En développant les possibilités d’obtenir un diplôme en cours de vie active, la VAE constitue ainsi un élément fondamental de la formation tout au long de la vie. C’est un droit inscrit dans le Code du travail et le Code de l'éducation.</a:t>
          </a:r>
        </a:p>
        <a:p>
          <a:endParaRPr lang="fr-FR" sz="1100"/>
        </a:p>
        <a:p>
          <a:r>
            <a:rPr lang="fr-FR" sz="1100" b="1"/>
            <a:t>Recevabilité et candidature</a:t>
          </a:r>
        </a:p>
        <a:p>
          <a:r>
            <a:rPr lang="fr-FR" sz="1100"/>
            <a:t>La recevabilité vérifie les conditions légales d’accès à la VAE et rassemble les preuves des requis d’expérience dans l’exercice d’activités en rapport avec le champ du diplôme postulé.</a:t>
          </a:r>
        </a:p>
        <a:p>
          <a:r>
            <a:rPr lang="fr-FR" sz="1100"/>
            <a:t>Le demandeur se porte candidat quand il dépose le dossier qui fait valoir ses compétences en vue de l’obtention du diplôme. Sa candidature est ensuite examinée par un jury « constitué et présidé conformément à la réglementation du diplôme concerné » qui se prononce sur la valiation.</a:t>
          </a:r>
        </a:p>
        <a:p>
          <a:endParaRPr lang="fr-FR" sz="1100"/>
        </a:p>
        <a:p>
          <a:r>
            <a:rPr lang="fr-FR" sz="1100" b="1"/>
            <a:t>Un dispositif qui mobilise différents acteurs</a:t>
          </a:r>
        </a:p>
        <a:p>
          <a:r>
            <a:rPr lang="fr-FR" sz="1100"/>
            <a:t>En amont de la validation, les services des dispositifs académiques de validation des acquis (DAVA) assurent l’accueil et l’information du public et proposent des prestations d’accompagnement. La recevabilité des demandes, comme ensuite l’examen des candidatures, est en principe de la responsabilité des divisions des examens et concours (DEC) qui exercent la partie obligatoire et réglementaire de la VAE. Toutefois, les DAVA peuvent décider de la recevabilité des demandes et parfois même organiser les jurys d’examen par délégation du recteur et de la DEC.</a:t>
          </a:r>
        </a:p>
        <a:p>
          <a:endParaRPr lang="fr-FR" sz="1100"/>
        </a:p>
        <a:p>
          <a:r>
            <a:rPr lang="fr-FR" sz="1100"/>
            <a:t>Pour assurer les prestations d’accompagnement, les DAVA ont développé leurs propres services ou ont recours au réseau des groupements d’établissements (Greta). Ils peuvent aussi passer convention avec d’autres acteurs, services de formation continue des universités ou instituts régionaux du travail social par exemple pour les diplômes comptables ou les diplômes d’éducateurs.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68580</xdr:rowOff>
    </xdr:from>
    <xdr:to>
      <xdr:col>6</xdr:col>
      <xdr:colOff>247659</xdr:colOff>
      <xdr:row>16</xdr:row>
      <xdr:rowOff>148607</xdr:rowOff>
    </xdr:to>
    <xdr:sp macro="" textlink="">
      <xdr:nvSpPr>
        <xdr:cNvPr id="2" name="ZoneTexte 1"/>
        <xdr:cNvSpPr txBox="1"/>
      </xdr:nvSpPr>
      <xdr:spPr>
        <a:xfrm>
          <a:off x="0" y="68580"/>
          <a:ext cx="5006340" cy="4549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Les diplômes professionnels de l’Éducation nationale</a:t>
          </a:r>
        </a:p>
        <a:p>
          <a:r>
            <a:rPr lang="fr-FR" sz="1100"/>
            <a:t>Le champ couvre les diplômes technologiques et professionnels des ministères de l’éducation nationale et de l'enseignement supérieur et de la recherche, dont l’organisation et la gestion des examens sont assurées par les services des rectorats académiques. Il comprend l’ensemble des diplômes du second degré à finalité professionnelle sous tutelle de l’éducation nationale,  auxquels s’ajoutent des diplômes du supérieur : diplômes des métiers d’art (DMA), brevets technologiques supérieurs (BTS), diplômes supérieurs des arts appliqués (DSAA), diplôme de comptabilité et de gestion (DCG) et diplôme supérieur de comptabilité et de gestion (DSCG), ainsi que quatre diplômes placés sous double tutelle des ministères chargés de l’éducation nationale et des affaires sociales : diplôme d’état d’éducateur spécialisé (DEES), diplôme d’état d’éducateur technique spécialisé (DEETS), diplôme de conseiller en économie sociale et familiale (DCESF) et diplôme d’état de moniteur éducateur (DME). L’ensemble est communément désigné comme « diplômes professionnels de l’Éducation nationale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285750</xdr:colOff>
      <xdr:row>0</xdr:row>
      <xdr:rowOff>110490</xdr:rowOff>
    </xdr:from>
    <xdr:to>
      <xdr:col>6</xdr:col>
      <xdr:colOff>179082</xdr:colOff>
      <xdr:row>17</xdr:row>
      <xdr:rowOff>81915</xdr:rowOff>
    </xdr:to>
    <xdr:sp macro="" textlink="">
      <xdr:nvSpPr>
        <xdr:cNvPr id="2" name="ZoneTexte 1"/>
        <xdr:cNvSpPr txBox="1"/>
      </xdr:nvSpPr>
      <xdr:spPr>
        <a:xfrm>
          <a:off x="289560" y="1143000"/>
          <a:ext cx="4655820" cy="2811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fr-FR" sz="1100" b="1"/>
            <a:t>Définition</a:t>
          </a:r>
        </a:p>
        <a:p>
          <a:pPr>
            <a:lnSpc>
              <a:spcPts val="1200"/>
            </a:lnSpc>
          </a:pPr>
          <a:r>
            <a:rPr lang="fr-FR" sz="1100"/>
            <a:t>La validation est considérée comme totale quand elle autorise la délivrance du diplôme. Cela peut être le résultat d’un parcours en plusieurs étapes, sur plusieurs sessions et peut combiner VAE et examens. Les diplômés sont alors comptabilisés selon le mode d’évaluation au moment de l’obtention du diplôme.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U42"/>
  <sheetViews>
    <sheetView tabSelected="1" zoomScaleNormal="100" workbookViewId="0">
      <selection activeCell="I27" sqref="I27"/>
    </sheetView>
  </sheetViews>
  <sheetFormatPr baseColWidth="10" defaultColWidth="11.42578125" defaultRowHeight="12" x14ac:dyDescent="0.2"/>
  <cols>
    <col min="1" max="1" width="44.42578125" style="13" bestFit="1" customWidth="1"/>
    <col min="2" max="2" width="7.140625" style="11" bestFit="1" customWidth="1"/>
    <col min="3" max="8" width="8.140625" style="11" bestFit="1" customWidth="1"/>
    <col min="9" max="10" width="8.140625" style="12" bestFit="1" customWidth="1"/>
    <col min="11" max="13" width="8.140625" style="11" bestFit="1" customWidth="1"/>
    <col min="14" max="17" width="8.140625" style="5" bestFit="1" customWidth="1"/>
    <col min="18" max="18" width="10.7109375" style="2" customWidth="1"/>
    <col min="19" max="19" width="10.7109375" style="257" customWidth="1"/>
    <col min="20" max="20" width="10.7109375" style="258" customWidth="1"/>
    <col min="21" max="21" width="10.7109375" style="2" customWidth="1"/>
    <col min="22" max="16384" width="11.42578125" style="2"/>
  </cols>
  <sheetData>
    <row r="1" spans="1:21" x14ac:dyDescent="0.2">
      <c r="A1" s="337" t="s">
        <v>53</v>
      </c>
      <c r="B1" s="337"/>
      <c r="C1" s="337"/>
      <c r="D1" s="337"/>
      <c r="E1" s="337"/>
      <c r="F1" s="337"/>
      <c r="G1" s="337"/>
      <c r="H1" s="337"/>
      <c r="I1" s="337"/>
      <c r="J1" s="337"/>
      <c r="K1" s="337"/>
      <c r="M1" s="5"/>
    </row>
    <row r="2" spans="1:21" s="5" customFormat="1" ht="12.75" thickBot="1" x14ac:dyDescent="0.25"/>
    <row r="3" spans="1:21" s="5" customFormat="1" ht="12.75" thickTop="1" x14ac:dyDescent="0.2">
      <c r="A3" s="100"/>
      <c r="B3" s="101">
        <v>2002</v>
      </c>
      <c r="C3" s="101">
        <v>2003</v>
      </c>
      <c r="D3" s="101">
        <v>2004</v>
      </c>
      <c r="E3" s="101">
        <v>2005</v>
      </c>
      <c r="F3" s="101">
        <v>2006</v>
      </c>
      <c r="G3" s="101">
        <v>2007</v>
      </c>
      <c r="H3" s="101">
        <v>2008</v>
      </c>
      <c r="I3" s="101">
        <v>2009</v>
      </c>
      <c r="J3" s="101">
        <v>2010</v>
      </c>
      <c r="K3" s="101">
        <v>2011</v>
      </c>
      <c r="L3" s="101">
        <v>2012</v>
      </c>
      <c r="M3" s="101">
        <v>2013</v>
      </c>
      <c r="N3" s="101">
        <v>2014</v>
      </c>
      <c r="O3" s="101">
        <v>2015</v>
      </c>
      <c r="P3" s="101">
        <v>2016</v>
      </c>
      <c r="Q3" s="101">
        <v>2017</v>
      </c>
      <c r="R3" s="101">
        <v>2018</v>
      </c>
      <c r="S3" s="101">
        <v>2019</v>
      </c>
      <c r="T3" s="101">
        <v>2020</v>
      </c>
    </row>
    <row r="4" spans="1:21" s="5" customFormat="1" x14ac:dyDescent="0.2">
      <c r="A4" s="200" t="s">
        <v>14</v>
      </c>
      <c r="B4" s="53">
        <v>3089</v>
      </c>
      <c r="C4" s="54">
        <v>14374</v>
      </c>
      <c r="D4" s="54">
        <v>19136</v>
      </c>
      <c r="E4" s="60">
        <v>21379</v>
      </c>
      <c r="F4" s="54">
        <v>22160</v>
      </c>
      <c r="G4" s="54">
        <v>22073</v>
      </c>
      <c r="H4" s="54">
        <v>22013</v>
      </c>
      <c r="I4" s="54">
        <v>22234</v>
      </c>
      <c r="J4" s="55">
        <v>19914</v>
      </c>
      <c r="K4" s="54">
        <v>20950</v>
      </c>
      <c r="L4" s="56">
        <v>20762</v>
      </c>
      <c r="M4" s="57">
        <v>20682</v>
      </c>
      <c r="N4" s="57">
        <v>19893</v>
      </c>
      <c r="O4" s="58">
        <v>19324</v>
      </c>
      <c r="P4" s="58">
        <v>18660</v>
      </c>
      <c r="Q4" s="58">
        <v>18135</v>
      </c>
      <c r="R4" s="124">
        <v>19436</v>
      </c>
      <c r="S4" s="259">
        <v>17953</v>
      </c>
      <c r="T4" s="259">
        <v>15265</v>
      </c>
    </row>
    <row r="5" spans="1:21" s="5" customFormat="1" x14ac:dyDescent="0.2">
      <c r="A5" s="14" t="s">
        <v>15</v>
      </c>
      <c r="B5" s="59">
        <v>2740</v>
      </c>
      <c r="C5" s="60">
        <v>12666</v>
      </c>
      <c r="D5" s="60">
        <v>17181</v>
      </c>
      <c r="E5" s="60">
        <v>18734</v>
      </c>
      <c r="F5" s="60">
        <v>19477</v>
      </c>
      <c r="G5" s="60">
        <v>19300</v>
      </c>
      <c r="H5" s="60">
        <v>19384</v>
      </c>
      <c r="I5" s="60">
        <v>19679</v>
      </c>
      <c r="J5" s="61">
        <v>17855</v>
      </c>
      <c r="K5" s="62">
        <v>18640</v>
      </c>
      <c r="L5" s="62">
        <v>18360</v>
      </c>
      <c r="M5" s="63">
        <v>18317</v>
      </c>
      <c r="N5" s="63">
        <v>17547</v>
      </c>
      <c r="O5" s="64">
        <v>17099</v>
      </c>
      <c r="P5" s="64">
        <v>16401</v>
      </c>
      <c r="Q5" s="64">
        <v>16060</v>
      </c>
      <c r="R5" s="125">
        <v>17186</v>
      </c>
      <c r="S5" s="260">
        <v>15839</v>
      </c>
      <c r="T5" s="260">
        <f>10502+2972</f>
        <v>13474</v>
      </c>
      <c r="U5" s="280"/>
    </row>
    <row r="6" spans="1:21" s="46" customFormat="1" x14ac:dyDescent="0.2">
      <c r="A6" s="201" t="s">
        <v>16</v>
      </c>
      <c r="B6" s="65">
        <v>1360</v>
      </c>
      <c r="C6" s="66">
        <v>7061</v>
      </c>
      <c r="D6" s="66">
        <v>10778</v>
      </c>
      <c r="E6" s="66">
        <v>11736</v>
      </c>
      <c r="F6" s="66">
        <v>13244</v>
      </c>
      <c r="G6" s="67">
        <v>13800</v>
      </c>
      <c r="H6" s="66">
        <v>14127</v>
      </c>
      <c r="I6" s="66">
        <v>14813</v>
      </c>
      <c r="J6" s="68">
        <v>13220</v>
      </c>
      <c r="K6" s="67">
        <v>13560</v>
      </c>
      <c r="L6" s="67">
        <v>13628</v>
      </c>
      <c r="M6" s="69">
        <v>13805</v>
      </c>
      <c r="N6" s="69">
        <v>13378</v>
      </c>
      <c r="O6" s="70">
        <v>13153</v>
      </c>
      <c r="P6" s="70">
        <v>12836</v>
      </c>
      <c r="Q6" s="70">
        <v>12657</v>
      </c>
      <c r="R6" s="126">
        <v>13652</v>
      </c>
      <c r="S6" s="261">
        <v>12489</v>
      </c>
      <c r="T6" s="261">
        <v>10502</v>
      </c>
    </row>
    <row r="7" spans="1:21" s="5" customFormat="1" x14ac:dyDescent="0.2">
      <c r="M7" s="45"/>
      <c r="N7" s="45"/>
      <c r="O7" s="45"/>
      <c r="P7" s="45"/>
      <c r="Q7" s="45"/>
      <c r="R7" s="45"/>
      <c r="S7" s="45"/>
      <c r="T7" s="45"/>
    </row>
    <row r="8" spans="1:21" x14ac:dyDescent="0.2">
      <c r="A8" s="338" t="s">
        <v>88</v>
      </c>
      <c r="B8" s="338"/>
      <c r="C8" s="338"/>
      <c r="D8" s="338"/>
      <c r="E8" s="338"/>
      <c r="K8" s="5"/>
      <c r="L8" s="5"/>
      <c r="M8" s="45"/>
      <c r="N8" s="45"/>
      <c r="O8" s="45"/>
      <c r="P8" s="45"/>
      <c r="Q8" s="45"/>
      <c r="R8" s="45"/>
      <c r="S8" s="262"/>
      <c r="T8" s="262"/>
    </row>
    <row r="9" spans="1:21" x14ac:dyDescent="0.2">
      <c r="A9" s="15" t="s">
        <v>172</v>
      </c>
      <c r="I9" s="123"/>
      <c r="J9" s="123"/>
      <c r="K9" s="123"/>
      <c r="L9" s="123"/>
      <c r="M9" s="256"/>
      <c r="N9" s="256"/>
      <c r="O9" s="256"/>
      <c r="P9" s="256"/>
      <c r="Q9" s="256"/>
      <c r="R9" s="256"/>
      <c r="S9" s="264"/>
      <c r="T9" s="263"/>
    </row>
    <row r="10" spans="1:21" x14ac:dyDescent="0.2">
      <c r="A10" s="334" t="s">
        <v>173</v>
      </c>
      <c r="I10" s="123"/>
      <c r="J10" s="123"/>
      <c r="K10" s="123"/>
      <c r="L10" s="123"/>
      <c r="M10" s="256"/>
      <c r="N10" s="256"/>
      <c r="O10" s="256"/>
      <c r="P10" s="256"/>
      <c r="Q10" s="256"/>
      <c r="R10" s="256"/>
      <c r="S10" s="264"/>
      <c r="T10" s="263"/>
    </row>
    <row r="11" spans="1:21" x14ac:dyDescent="0.2">
      <c r="K11" s="5"/>
      <c r="L11" s="5"/>
      <c r="M11" s="45"/>
      <c r="N11" s="45"/>
      <c r="O11" s="45"/>
      <c r="P11" s="45"/>
      <c r="Q11" s="45"/>
      <c r="R11" s="45"/>
      <c r="S11" s="265"/>
      <c r="T11" s="263"/>
    </row>
    <row r="12" spans="1:21" x14ac:dyDescent="0.2">
      <c r="K12" s="5"/>
      <c r="L12" s="5"/>
      <c r="M12" s="45"/>
      <c r="N12" s="45"/>
      <c r="O12" s="45"/>
      <c r="P12" s="45"/>
      <c r="Q12" s="45"/>
      <c r="R12" s="1"/>
      <c r="S12" s="265"/>
      <c r="T12" s="263"/>
    </row>
    <row r="13" spans="1:21" x14ac:dyDescent="0.2">
      <c r="K13" s="5"/>
      <c r="L13" s="5"/>
      <c r="M13" s="45"/>
      <c r="N13" s="45"/>
      <c r="O13" s="45"/>
      <c r="P13" s="45"/>
      <c r="Q13" s="45"/>
      <c r="R13" s="1"/>
      <c r="S13" s="266"/>
      <c r="T13" s="263"/>
    </row>
    <row r="14" spans="1:21" x14ac:dyDescent="0.2">
      <c r="K14" s="5"/>
      <c r="L14" s="5"/>
      <c r="M14" s="5"/>
      <c r="S14" s="267"/>
    </row>
    <row r="15" spans="1:21" x14ac:dyDescent="0.2">
      <c r="K15" s="5"/>
      <c r="L15" s="5"/>
      <c r="M15" s="5"/>
    </row>
    <row r="16" spans="1:21" x14ac:dyDescent="0.2">
      <c r="K16" s="5"/>
      <c r="L16" s="5"/>
      <c r="M16" s="5"/>
    </row>
    <row r="17" spans="6:20" x14ac:dyDescent="0.2">
      <c r="K17" s="5"/>
      <c r="L17" s="5"/>
      <c r="M17" s="5"/>
    </row>
    <row r="20" spans="6:20" x14ac:dyDescent="0.2">
      <c r="N20" s="11"/>
    </row>
    <row r="21" spans="6:20" x14ac:dyDescent="0.2">
      <c r="N21" s="11"/>
    </row>
    <row r="22" spans="6:20" x14ac:dyDescent="0.2">
      <c r="K22" s="5"/>
      <c r="L22" s="5"/>
      <c r="M22" s="5"/>
    </row>
    <row r="23" spans="6:20" x14ac:dyDescent="0.2">
      <c r="K23" s="5"/>
      <c r="L23" s="5"/>
      <c r="M23" s="5"/>
    </row>
    <row r="24" spans="6:20" x14ac:dyDescent="0.2">
      <c r="K24" s="5"/>
      <c r="L24" s="5"/>
      <c r="M24" s="5"/>
    </row>
    <row r="25" spans="6:20" x14ac:dyDescent="0.2">
      <c r="K25" s="5"/>
      <c r="L25" s="5"/>
      <c r="M25" s="5"/>
    </row>
    <row r="26" spans="6:20" ht="12.75" customHeight="1" x14ac:dyDescent="0.2">
      <c r="K26" s="5"/>
      <c r="L26" s="5"/>
      <c r="M26" s="5"/>
    </row>
    <row r="27" spans="6:20" s="5" customFormat="1" x14ac:dyDescent="0.2">
      <c r="S27" s="268"/>
      <c r="T27" s="268"/>
    </row>
    <row r="28" spans="6:20" x14ac:dyDescent="0.2">
      <c r="F28" s="2"/>
      <c r="G28" s="2"/>
      <c r="H28" s="2"/>
      <c r="I28" s="2"/>
      <c r="J28" s="2"/>
      <c r="K28" s="2"/>
      <c r="L28" s="2"/>
      <c r="M28" s="2"/>
      <c r="N28" s="2"/>
      <c r="O28" s="2"/>
      <c r="P28" s="2"/>
      <c r="Q28" s="2"/>
      <c r="S28" s="258"/>
    </row>
    <row r="29" spans="6:20" s="5" customFormat="1" x14ac:dyDescent="0.2">
      <c r="F29" s="2"/>
      <c r="S29" s="268"/>
      <c r="T29" s="268"/>
    </row>
    <row r="30" spans="6:20" x14ac:dyDescent="0.2">
      <c r="F30" s="2"/>
      <c r="G30" s="2"/>
      <c r="H30" s="2"/>
      <c r="I30" s="2"/>
      <c r="J30" s="2"/>
      <c r="K30" s="2"/>
      <c r="L30" s="2"/>
      <c r="M30" s="2"/>
      <c r="N30" s="2"/>
      <c r="O30" s="2"/>
      <c r="P30" s="2"/>
      <c r="Q30" s="2"/>
      <c r="S30" s="258"/>
    </row>
    <row r="31" spans="6:20" x14ac:dyDescent="0.2">
      <c r="F31" s="2"/>
      <c r="G31" s="2"/>
      <c r="H31" s="2"/>
      <c r="I31" s="2"/>
      <c r="J31" s="2"/>
      <c r="K31" s="2"/>
      <c r="L31" s="2"/>
      <c r="M31" s="2"/>
      <c r="N31" s="2"/>
      <c r="O31" s="2"/>
      <c r="P31" s="2"/>
      <c r="Q31" s="2"/>
      <c r="S31" s="258"/>
    </row>
    <row r="39" spans="1:5" x14ac:dyDescent="0.2">
      <c r="A39" s="2"/>
      <c r="B39" s="2"/>
      <c r="C39" s="2"/>
      <c r="D39" s="2"/>
      <c r="E39" s="2"/>
    </row>
    <row r="40" spans="1:5" x14ac:dyDescent="0.2">
      <c r="A40" s="2"/>
      <c r="B40" s="2"/>
      <c r="C40" s="2"/>
      <c r="D40" s="2"/>
      <c r="E40" s="2"/>
    </row>
    <row r="41" spans="1:5" x14ac:dyDescent="0.2">
      <c r="A41" s="2"/>
      <c r="B41" s="2"/>
      <c r="C41" s="2"/>
      <c r="D41" s="2"/>
      <c r="E41" s="2"/>
    </row>
    <row r="42" spans="1:5" x14ac:dyDescent="0.2">
      <c r="A42" s="2"/>
      <c r="B42" s="2"/>
      <c r="C42" s="2"/>
      <c r="D42" s="2"/>
      <c r="E42" s="2"/>
    </row>
  </sheetData>
  <mergeCells count="2">
    <mergeCell ref="A1:K1"/>
    <mergeCell ref="A8:E8"/>
  </mergeCells>
  <phoneticPr fontId="5" type="noConversion"/>
  <pageMargins left="0.25" right="0.25" top="0.75" bottom="0.75" header="0.3" footer="0.3"/>
  <pageSetup paperSize="9" scale="67"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3:A27"/>
  <sheetViews>
    <sheetView topLeftCell="A16" zoomScaleNormal="100" workbookViewId="0">
      <selection activeCell="A27" sqref="A27"/>
    </sheetView>
  </sheetViews>
  <sheetFormatPr baseColWidth="10" defaultColWidth="11.42578125" defaultRowHeight="12" x14ac:dyDescent="0.2"/>
  <cols>
    <col min="1" max="16384" width="11.42578125" style="5"/>
  </cols>
  <sheetData>
    <row r="3" ht="50.25" customHeight="1" x14ac:dyDescent="0.2"/>
    <row r="5" ht="62.45" customHeight="1" x14ac:dyDescent="0.2"/>
    <row r="7" ht="60.75" customHeight="1" x14ac:dyDescent="0.2"/>
    <row r="8" ht="14.45" customHeight="1" x14ac:dyDescent="0.2"/>
    <row r="9" ht="58.5" customHeight="1" x14ac:dyDescent="0.2"/>
    <row r="12" ht="54.75" customHeight="1" x14ac:dyDescent="0.2"/>
    <row r="14" ht="49.5" customHeight="1" x14ac:dyDescent="0.2"/>
    <row r="15" s="6" customFormat="1" ht="15" customHeight="1" x14ac:dyDescent="0.2"/>
    <row r="16" s="6" customFormat="1" ht="57.75" customHeight="1" x14ac:dyDescent="0.2"/>
    <row r="27" spans="1:1" x14ac:dyDescent="0.2">
      <c r="A27" s="334" t="s">
        <v>173</v>
      </c>
    </row>
  </sheetData>
  <phoneticPr fontId="6"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2:A19"/>
  <sheetViews>
    <sheetView workbookViewId="0">
      <selection activeCell="A19" sqref="A19"/>
    </sheetView>
  </sheetViews>
  <sheetFormatPr baseColWidth="10" defaultRowHeight="12.75" x14ac:dyDescent="0.2"/>
  <sheetData>
    <row r="2" ht="145.9" customHeight="1" x14ac:dyDescent="0.2"/>
    <row r="3" ht="20.45" customHeight="1" x14ac:dyDescent="0.2"/>
    <row r="19" spans="1:1" x14ac:dyDescent="0.2">
      <c r="A19" s="334" t="s">
        <v>173</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9"/>
  <sheetViews>
    <sheetView workbookViewId="0">
      <selection activeCell="A19" sqref="A19"/>
    </sheetView>
  </sheetViews>
  <sheetFormatPr baseColWidth="10" defaultRowHeight="12.75" x14ac:dyDescent="0.2"/>
  <sheetData>
    <row r="19" spans="1:1" x14ac:dyDescent="0.2">
      <c r="A19" s="334" t="s">
        <v>173</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A19"/>
  <sheetViews>
    <sheetView workbookViewId="0">
      <selection activeCell="A19" sqref="A19"/>
    </sheetView>
  </sheetViews>
  <sheetFormatPr baseColWidth="10" defaultRowHeight="12.75" x14ac:dyDescent="0.2"/>
  <cols>
    <col min="1" max="1" width="81.7109375" style="5" customWidth="1"/>
  </cols>
  <sheetData>
    <row r="1" spans="1:1" x14ac:dyDescent="0.2">
      <c r="A1" s="73"/>
    </row>
    <row r="19" spans="1:1" x14ac:dyDescent="0.2">
      <c r="A19" s="334" t="s">
        <v>173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F25"/>
  <sheetViews>
    <sheetView zoomScaleNormal="100" workbookViewId="0">
      <selection activeCell="L15" sqref="L15"/>
    </sheetView>
  </sheetViews>
  <sheetFormatPr baseColWidth="10" defaultColWidth="11.42578125" defaultRowHeight="11.25" x14ac:dyDescent="0.2"/>
  <cols>
    <col min="1" max="1" width="11.42578125" style="3"/>
    <col min="2" max="2" width="29.28515625" style="3" customWidth="1"/>
    <col min="3" max="16384" width="11.42578125" style="3"/>
  </cols>
  <sheetData>
    <row r="1" spans="1:6" s="17" customFormat="1" ht="13.5" customHeight="1" thickBot="1" x14ac:dyDescent="0.25">
      <c r="A1" s="339" t="s">
        <v>165</v>
      </c>
      <c r="B1" s="339"/>
      <c r="C1" s="339"/>
      <c r="D1" s="339"/>
      <c r="E1" s="339"/>
    </row>
    <row r="2" spans="1:6" s="17" customFormat="1" ht="24.75" thickTop="1" x14ac:dyDescent="0.2">
      <c r="A2" s="93"/>
      <c r="B2" s="93"/>
      <c r="C2" s="94" t="s">
        <v>64</v>
      </c>
      <c r="D2" s="94" t="s">
        <v>65</v>
      </c>
      <c r="E2" s="94" t="s">
        <v>66</v>
      </c>
      <c r="F2" s="94" t="s">
        <v>16</v>
      </c>
    </row>
    <row r="3" spans="1:6" s="17" customFormat="1" ht="12" x14ac:dyDescent="0.2">
      <c r="A3" s="342" t="s">
        <v>124</v>
      </c>
      <c r="B3" s="95" t="s">
        <v>22</v>
      </c>
      <c r="C3" s="225">
        <v>37</v>
      </c>
      <c r="D3" s="226">
        <v>34</v>
      </c>
      <c r="E3" s="226">
        <v>33</v>
      </c>
      <c r="F3" s="226">
        <v>33</v>
      </c>
    </row>
    <row r="4" spans="1:6" s="17" customFormat="1" ht="12" x14ac:dyDescent="0.2">
      <c r="A4" s="343"/>
      <c r="B4" s="96" t="s">
        <v>23</v>
      </c>
      <c r="C4" s="227">
        <v>63</v>
      </c>
      <c r="D4" s="227">
        <v>66</v>
      </c>
      <c r="E4" s="227">
        <v>67</v>
      </c>
      <c r="F4" s="227">
        <v>67</v>
      </c>
    </row>
    <row r="5" spans="1:6" s="17" customFormat="1" ht="12" x14ac:dyDescent="0.2">
      <c r="A5" s="343"/>
      <c r="B5" s="97" t="s">
        <v>21</v>
      </c>
      <c r="C5" s="228">
        <v>100</v>
      </c>
      <c r="D5" s="228">
        <v>100</v>
      </c>
      <c r="E5" s="228">
        <v>100</v>
      </c>
      <c r="F5" s="228">
        <v>100</v>
      </c>
    </row>
    <row r="6" spans="1:6" s="17" customFormat="1" ht="12" x14ac:dyDescent="0.2">
      <c r="A6" s="344" t="s">
        <v>19</v>
      </c>
      <c r="B6" s="98" t="s">
        <v>0</v>
      </c>
      <c r="C6" s="229">
        <v>4</v>
      </c>
      <c r="D6" s="229">
        <v>3</v>
      </c>
      <c r="E6" s="229">
        <v>2</v>
      </c>
      <c r="F6" s="229">
        <v>2</v>
      </c>
    </row>
    <row r="7" spans="1:6" s="17" customFormat="1" ht="12" x14ac:dyDescent="0.2">
      <c r="A7" s="343"/>
      <c r="B7" s="96" t="s">
        <v>1</v>
      </c>
      <c r="C7" s="227">
        <v>13</v>
      </c>
      <c r="D7" s="227">
        <v>12</v>
      </c>
      <c r="E7" s="227">
        <v>11</v>
      </c>
      <c r="F7" s="227">
        <v>11</v>
      </c>
    </row>
    <row r="8" spans="1:6" s="17" customFormat="1" ht="12" x14ac:dyDescent="0.2">
      <c r="A8" s="343"/>
      <c r="B8" s="96" t="s">
        <v>2</v>
      </c>
      <c r="C8" s="227">
        <v>39</v>
      </c>
      <c r="D8" s="227">
        <v>39</v>
      </c>
      <c r="E8" s="227">
        <v>38</v>
      </c>
      <c r="F8" s="227">
        <v>38</v>
      </c>
    </row>
    <row r="9" spans="1:6" s="17" customFormat="1" ht="12" x14ac:dyDescent="0.2">
      <c r="A9" s="343"/>
      <c r="B9" s="96" t="s">
        <v>3</v>
      </c>
      <c r="C9" s="227">
        <v>30</v>
      </c>
      <c r="D9" s="227">
        <v>31</v>
      </c>
      <c r="E9" s="227">
        <v>33</v>
      </c>
      <c r="F9" s="227">
        <v>32</v>
      </c>
    </row>
    <row r="10" spans="1:6" s="17" customFormat="1" ht="12" x14ac:dyDescent="0.2">
      <c r="A10" s="343"/>
      <c r="B10" s="96" t="s">
        <v>4</v>
      </c>
      <c r="C10" s="227">
        <v>14</v>
      </c>
      <c r="D10" s="227">
        <v>15</v>
      </c>
      <c r="E10" s="227">
        <v>16</v>
      </c>
      <c r="F10" s="227">
        <v>17</v>
      </c>
    </row>
    <row r="11" spans="1:6" s="17" customFormat="1" ht="12" x14ac:dyDescent="0.2">
      <c r="A11" s="345"/>
      <c r="B11" s="97" t="s">
        <v>21</v>
      </c>
      <c r="C11" s="228">
        <f>SUM(C6:C10)</f>
        <v>100</v>
      </c>
      <c r="D11" s="228">
        <f>SUM(D6:D10)</f>
        <v>100</v>
      </c>
      <c r="E11" s="228">
        <f>SUM(E6:E10)</f>
        <v>100</v>
      </c>
      <c r="F11" s="228">
        <f>SUM(F6:F10)</f>
        <v>100</v>
      </c>
    </row>
    <row r="12" spans="1:6" s="17" customFormat="1" ht="20.45" customHeight="1" x14ac:dyDescent="0.2">
      <c r="A12" s="344" t="s">
        <v>24</v>
      </c>
      <c r="B12" s="98" t="s">
        <v>67</v>
      </c>
      <c r="C12" s="229">
        <v>22</v>
      </c>
      <c r="D12" s="229">
        <v>20</v>
      </c>
      <c r="E12" s="229">
        <v>21</v>
      </c>
      <c r="F12" s="229">
        <v>19</v>
      </c>
    </row>
    <row r="13" spans="1:6" s="17" customFormat="1" ht="12" x14ac:dyDescent="0.2">
      <c r="A13" s="343"/>
      <c r="B13" s="96" t="s">
        <v>20</v>
      </c>
      <c r="C13" s="227">
        <v>77</v>
      </c>
      <c r="D13" s="227">
        <v>79</v>
      </c>
      <c r="E13" s="227">
        <v>78</v>
      </c>
      <c r="F13" s="227">
        <v>80</v>
      </c>
    </row>
    <row r="14" spans="1:6" s="17" customFormat="1" ht="12" x14ac:dyDescent="0.2">
      <c r="A14" s="343"/>
      <c r="B14" s="96" t="s">
        <v>68</v>
      </c>
      <c r="C14" s="227">
        <v>1</v>
      </c>
      <c r="D14" s="227">
        <v>1</v>
      </c>
      <c r="E14" s="227">
        <v>1</v>
      </c>
      <c r="F14" s="227">
        <v>1</v>
      </c>
    </row>
    <row r="15" spans="1:6" s="17" customFormat="1" ht="20.45" customHeight="1" x14ac:dyDescent="0.2">
      <c r="A15" s="346"/>
      <c r="B15" s="99" t="s">
        <v>21</v>
      </c>
      <c r="C15" s="230">
        <v>100</v>
      </c>
      <c r="D15" s="230">
        <v>100</v>
      </c>
      <c r="E15" s="230">
        <v>100</v>
      </c>
      <c r="F15" s="230">
        <v>100</v>
      </c>
    </row>
    <row r="16" spans="1:6" s="17" customFormat="1" ht="20.45" customHeight="1" x14ac:dyDescent="0.2">
      <c r="A16" s="344" t="s">
        <v>129</v>
      </c>
      <c r="B16" s="98" t="s">
        <v>125</v>
      </c>
      <c r="C16" s="229">
        <v>21</v>
      </c>
      <c r="D16" s="229">
        <v>22</v>
      </c>
      <c r="E16" s="229">
        <v>23</v>
      </c>
      <c r="F16" s="229">
        <v>19</v>
      </c>
    </row>
    <row r="17" spans="1:6" s="17" customFormat="1" ht="20.45" customHeight="1" x14ac:dyDescent="0.2">
      <c r="A17" s="343"/>
      <c r="B17" s="96" t="s">
        <v>126</v>
      </c>
      <c r="C17" s="227">
        <v>26</v>
      </c>
      <c r="D17" s="227">
        <v>27</v>
      </c>
      <c r="E17" s="227">
        <v>27</v>
      </c>
      <c r="F17" s="227">
        <v>30</v>
      </c>
    </row>
    <row r="18" spans="1:6" s="17" customFormat="1" ht="20.45" customHeight="1" x14ac:dyDescent="0.2">
      <c r="A18" s="343"/>
      <c r="B18" s="96" t="s">
        <v>128</v>
      </c>
      <c r="C18" s="227">
        <v>40</v>
      </c>
      <c r="D18" s="227">
        <v>41</v>
      </c>
      <c r="E18" s="227">
        <v>39</v>
      </c>
      <c r="F18" s="227">
        <v>40</v>
      </c>
    </row>
    <row r="19" spans="1:6" s="17" customFormat="1" ht="20.45" customHeight="1" x14ac:dyDescent="0.2">
      <c r="A19" s="343"/>
      <c r="B19" s="17" t="s">
        <v>127</v>
      </c>
      <c r="C19" s="227">
        <v>13</v>
      </c>
      <c r="D19" s="227">
        <v>10</v>
      </c>
      <c r="E19" s="227">
        <v>11</v>
      </c>
      <c r="F19" s="227">
        <v>11</v>
      </c>
    </row>
    <row r="20" spans="1:6" s="17" customFormat="1" ht="20.45" customHeight="1" x14ac:dyDescent="0.2">
      <c r="A20" s="346"/>
      <c r="B20" s="99" t="s">
        <v>21</v>
      </c>
      <c r="C20" s="230">
        <f>C16+C17+C18+C19</f>
        <v>100</v>
      </c>
      <c r="D20" s="230">
        <f>D16+D17+D18+D19</f>
        <v>100</v>
      </c>
      <c r="E20" s="230">
        <v>100</v>
      </c>
      <c r="F20" s="230">
        <f>F16+F17+F18+F19</f>
        <v>100</v>
      </c>
    </row>
    <row r="21" spans="1:6" s="17" customFormat="1" ht="20.45" customHeight="1" x14ac:dyDescent="0.2">
      <c r="A21" s="341" t="s">
        <v>130</v>
      </c>
      <c r="B21" s="341"/>
      <c r="C21" s="341"/>
      <c r="D21" s="341"/>
      <c r="E21" s="231"/>
      <c r="F21" s="231"/>
    </row>
    <row r="22" spans="1:6" s="5" customFormat="1" ht="12" x14ac:dyDescent="0.2">
      <c r="A22" s="340" t="s">
        <v>87</v>
      </c>
      <c r="B22" s="340"/>
      <c r="C22" s="340"/>
      <c r="D22" s="103"/>
      <c r="E22" s="103"/>
      <c r="F22" s="103"/>
    </row>
    <row r="23" spans="1:6" customFormat="1" ht="12.75" x14ac:dyDescent="0.2">
      <c r="A23" s="338" t="s">
        <v>172</v>
      </c>
      <c r="B23" s="338"/>
      <c r="C23" s="51"/>
      <c r="D23" s="51"/>
      <c r="E23" s="51"/>
      <c r="F23" s="72"/>
    </row>
    <row r="24" spans="1:6" s="5" customFormat="1" ht="12" x14ac:dyDescent="0.2">
      <c r="A24" s="334" t="s">
        <v>173</v>
      </c>
      <c r="B24" s="11"/>
      <c r="C24" s="11"/>
      <c r="D24" s="11"/>
      <c r="E24" s="11"/>
      <c r="F24" s="11"/>
    </row>
    <row r="25" spans="1:6" x14ac:dyDescent="0.2">
      <c r="A25" s="3" t="s">
        <v>152</v>
      </c>
    </row>
  </sheetData>
  <mergeCells count="8">
    <mergeCell ref="A1:E1"/>
    <mergeCell ref="A22:C22"/>
    <mergeCell ref="A23:B23"/>
    <mergeCell ref="A21:D21"/>
    <mergeCell ref="A3:A5"/>
    <mergeCell ref="A6:A11"/>
    <mergeCell ref="A12:A15"/>
    <mergeCell ref="A16:A20"/>
  </mergeCells>
  <phoneticPr fontId="5" type="noConversion"/>
  <pageMargins left="0.47" right="0.36" top="0.984251969" bottom="0.984251969" header="0.4921259845" footer="0.4921259845"/>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O30"/>
  <sheetViews>
    <sheetView zoomScaleNormal="100" workbookViewId="0">
      <selection activeCell="L35" sqref="L35"/>
    </sheetView>
  </sheetViews>
  <sheetFormatPr baseColWidth="10" defaultColWidth="11.42578125" defaultRowHeight="11.25" x14ac:dyDescent="0.2"/>
  <cols>
    <col min="1" max="1" width="36.7109375" style="1" customWidth="1"/>
    <col min="2" max="3" width="8.140625" style="1" customWidth="1"/>
    <col min="4" max="5" width="10.7109375" style="1" customWidth="1"/>
    <col min="6" max="6" width="10.7109375" style="132" customWidth="1"/>
    <col min="7" max="7" width="10.7109375" style="1" customWidth="1"/>
    <col min="8" max="8" width="10.42578125" style="132" customWidth="1"/>
    <col min="9" max="9" width="12.7109375" style="4" customWidth="1"/>
    <col min="10" max="12" width="11.42578125" style="1" customWidth="1"/>
    <col min="13" max="16384" width="11.42578125" style="1"/>
  </cols>
  <sheetData>
    <row r="1" spans="1:15" s="84" customFormat="1" ht="12.75" thickBot="1" x14ac:dyDescent="0.25">
      <c r="A1" s="339" t="s">
        <v>166</v>
      </c>
      <c r="B1" s="339"/>
      <c r="C1" s="339"/>
      <c r="D1" s="83"/>
      <c r="E1" s="305"/>
      <c r="F1" s="82"/>
      <c r="G1" s="83"/>
      <c r="H1" s="82"/>
      <c r="I1" s="78"/>
    </row>
    <row r="2" spans="1:15" s="45" customFormat="1" ht="84.75" thickTop="1" x14ac:dyDescent="0.2">
      <c r="A2" s="326" t="s">
        <v>18</v>
      </c>
      <c r="B2" s="328" t="s">
        <v>146</v>
      </c>
      <c r="C2" s="240" t="s">
        <v>122</v>
      </c>
      <c r="D2" s="85" t="s">
        <v>66</v>
      </c>
      <c r="E2" s="161" t="s">
        <v>95</v>
      </c>
      <c r="F2" s="79" t="s">
        <v>149</v>
      </c>
      <c r="G2" s="86" t="s">
        <v>16</v>
      </c>
      <c r="H2" s="206" t="s">
        <v>92</v>
      </c>
      <c r="I2" s="206" t="s">
        <v>57</v>
      </c>
      <c r="J2" s="206" t="s">
        <v>93</v>
      </c>
      <c r="K2" s="206" t="s">
        <v>58</v>
      </c>
      <c r="L2" s="206" t="s">
        <v>147</v>
      </c>
      <c r="M2" s="79" t="s">
        <v>148</v>
      </c>
    </row>
    <row r="3" spans="1:15" s="45" customFormat="1" ht="12" x14ac:dyDescent="0.2">
      <c r="A3" s="192" t="s">
        <v>59</v>
      </c>
      <c r="B3" s="331"/>
      <c r="C3" s="282">
        <v>2020</v>
      </c>
      <c r="D3" s="207">
        <v>3265</v>
      </c>
      <c r="E3" s="119">
        <f>ROUND((D3/15265)*100,1)</f>
        <v>21.4</v>
      </c>
      <c r="F3" s="208">
        <v>21.2</v>
      </c>
      <c r="G3" s="303">
        <v>2073</v>
      </c>
      <c r="H3" s="209">
        <f t="shared" ref="H3:H11" si="0">ROUND((G3/$D3)*100,1)</f>
        <v>63.5</v>
      </c>
      <c r="I3" s="304">
        <v>759</v>
      </c>
      <c r="J3" s="209">
        <f t="shared" ref="J3:J11" si="1">ROUND((I3/$D3)*100,1)</f>
        <v>23.2</v>
      </c>
      <c r="K3" s="304">
        <v>433</v>
      </c>
      <c r="L3" s="213">
        <f t="shared" ref="L3:L11" si="2">ROUND((K3/$D3)*100,1)</f>
        <v>13.3</v>
      </c>
      <c r="M3" s="332">
        <v>30.2</v>
      </c>
    </row>
    <row r="4" spans="1:15" s="45" customFormat="1" ht="12" x14ac:dyDescent="0.2">
      <c r="A4" s="192" t="s">
        <v>86</v>
      </c>
      <c r="B4" s="192">
        <v>2019</v>
      </c>
      <c r="C4" s="283">
        <v>2021</v>
      </c>
      <c r="D4" s="210">
        <v>1522</v>
      </c>
      <c r="E4" s="25">
        <f t="shared" ref="E4:E11" si="3">ROUND((D4/15265)*100,1)</f>
        <v>10</v>
      </c>
      <c r="F4" s="211">
        <v>-24.3</v>
      </c>
      <c r="G4" s="212">
        <v>1113</v>
      </c>
      <c r="H4" s="213">
        <f t="shared" si="0"/>
        <v>73.099999999999994</v>
      </c>
      <c r="I4" s="214">
        <v>296</v>
      </c>
      <c r="J4" s="213">
        <f t="shared" si="1"/>
        <v>19.399999999999999</v>
      </c>
      <c r="K4" s="214">
        <v>113</v>
      </c>
      <c r="L4" s="213">
        <f t="shared" si="2"/>
        <v>7.4</v>
      </c>
      <c r="M4" s="215">
        <v>6</v>
      </c>
    </row>
    <row r="5" spans="1:15" s="45" customFormat="1" ht="12" x14ac:dyDescent="0.2">
      <c r="A5" s="193" t="s">
        <v>69</v>
      </c>
      <c r="B5" s="193"/>
      <c r="C5" s="284"/>
      <c r="D5" s="216">
        <v>1291</v>
      </c>
      <c r="E5" s="25">
        <f t="shared" si="3"/>
        <v>8.5</v>
      </c>
      <c r="F5" s="211">
        <v>2.4</v>
      </c>
      <c r="G5" s="217">
        <v>856</v>
      </c>
      <c r="H5" s="213">
        <f t="shared" si="0"/>
        <v>66.3</v>
      </c>
      <c r="I5" s="214">
        <v>259</v>
      </c>
      <c r="J5" s="213">
        <f t="shared" si="1"/>
        <v>20.100000000000001</v>
      </c>
      <c r="K5" s="214">
        <v>176</v>
      </c>
      <c r="L5" s="213">
        <f t="shared" si="2"/>
        <v>13.6</v>
      </c>
      <c r="M5" s="333">
        <v>21.6</v>
      </c>
    </row>
    <row r="6" spans="1:15" s="45" customFormat="1" ht="12" x14ac:dyDescent="0.2">
      <c r="A6" s="193" t="s">
        <v>9</v>
      </c>
      <c r="B6" s="193">
        <v>2006</v>
      </c>
      <c r="C6" s="284">
        <v>2020</v>
      </c>
      <c r="D6" s="216">
        <v>1085</v>
      </c>
      <c r="E6" s="25">
        <f t="shared" si="3"/>
        <v>7.1</v>
      </c>
      <c r="F6" s="211">
        <v>-2.6</v>
      </c>
      <c r="G6" s="217">
        <v>811</v>
      </c>
      <c r="H6" s="213">
        <f t="shared" si="0"/>
        <v>74.7</v>
      </c>
      <c r="I6" s="214">
        <v>125</v>
      </c>
      <c r="J6" s="213">
        <f t="shared" si="1"/>
        <v>11.5</v>
      </c>
      <c r="K6" s="214">
        <v>149</v>
      </c>
      <c r="L6" s="213">
        <f t="shared" si="2"/>
        <v>13.7</v>
      </c>
      <c r="M6" s="215">
        <v>4.3</v>
      </c>
    </row>
    <row r="7" spans="1:15" s="45" customFormat="1" ht="12" x14ac:dyDescent="0.2">
      <c r="A7" s="193" t="s">
        <v>12</v>
      </c>
      <c r="B7" s="193">
        <v>2013</v>
      </c>
      <c r="C7" s="284"/>
      <c r="D7" s="216">
        <v>573</v>
      </c>
      <c r="E7" s="25">
        <f t="shared" si="3"/>
        <v>3.8</v>
      </c>
      <c r="F7" s="211">
        <v>-11</v>
      </c>
      <c r="G7" s="217">
        <v>266</v>
      </c>
      <c r="H7" s="213">
        <f t="shared" si="0"/>
        <v>46.4</v>
      </c>
      <c r="I7" s="214">
        <v>248</v>
      </c>
      <c r="J7" s="213">
        <f t="shared" si="1"/>
        <v>43.3</v>
      </c>
      <c r="K7" s="214">
        <v>59</v>
      </c>
      <c r="L7" s="213">
        <f t="shared" si="2"/>
        <v>10.3</v>
      </c>
      <c r="M7" s="215">
        <v>6.2</v>
      </c>
    </row>
    <row r="8" spans="1:15" s="45" customFormat="1" ht="12" x14ac:dyDescent="0.2">
      <c r="A8" s="193" t="s">
        <v>144</v>
      </c>
      <c r="B8" s="193">
        <v>2020</v>
      </c>
      <c r="C8" s="284"/>
      <c r="D8" s="216">
        <v>433</v>
      </c>
      <c r="E8" s="25">
        <f t="shared" si="3"/>
        <v>2.8</v>
      </c>
      <c r="F8" s="211">
        <v>-51.1</v>
      </c>
      <c r="G8" s="217">
        <v>297</v>
      </c>
      <c r="H8" s="213">
        <f t="shared" si="0"/>
        <v>68.599999999999994</v>
      </c>
      <c r="I8" s="214">
        <v>49</v>
      </c>
      <c r="J8" s="213">
        <f t="shared" si="1"/>
        <v>11.3</v>
      </c>
      <c r="K8" s="214">
        <v>87</v>
      </c>
      <c r="L8" s="213">
        <f t="shared" si="2"/>
        <v>20.100000000000001</v>
      </c>
      <c r="M8" s="215">
        <v>4.0999999999999996</v>
      </c>
    </row>
    <row r="9" spans="1:15" s="45" customFormat="1" ht="12" x14ac:dyDescent="0.2">
      <c r="A9" s="195" t="s">
        <v>61</v>
      </c>
      <c r="B9" s="194">
        <v>1991</v>
      </c>
      <c r="C9" s="14">
        <v>2021</v>
      </c>
      <c r="D9" s="216">
        <v>417</v>
      </c>
      <c r="E9" s="25">
        <f t="shared" si="3"/>
        <v>2.7</v>
      </c>
      <c r="F9" s="211">
        <v>-23.5</v>
      </c>
      <c r="G9" s="217">
        <v>371</v>
      </c>
      <c r="H9" s="213">
        <f t="shared" si="0"/>
        <v>89</v>
      </c>
      <c r="I9" s="214">
        <v>23</v>
      </c>
      <c r="J9" s="213">
        <f t="shared" si="1"/>
        <v>5.5</v>
      </c>
      <c r="K9" s="214">
        <v>23</v>
      </c>
      <c r="L9" s="213">
        <f t="shared" si="2"/>
        <v>5.5</v>
      </c>
      <c r="M9" s="215">
        <v>1.6</v>
      </c>
    </row>
    <row r="10" spans="1:15" s="45" customFormat="1" ht="12" x14ac:dyDescent="0.2">
      <c r="A10" s="224" t="s">
        <v>143</v>
      </c>
      <c r="B10" s="224">
        <v>2020</v>
      </c>
      <c r="C10" s="96"/>
      <c r="D10" s="216">
        <v>368</v>
      </c>
      <c r="E10" s="25">
        <f t="shared" si="3"/>
        <v>2.4</v>
      </c>
      <c r="F10" s="211">
        <v>-45.3</v>
      </c>
      <c r="G10" s="217">
        <v>275</v>
      </c>
      <c r="H10" s="213">
        <f t="shared" si="0"/>
        <v>74.7</v>
      </c>
      <c r="I10" s="214">
        <v>55</v>
      </c>
      <c r="J10" s="213">
        <f t="shared" si="1"/>
        <v>14.9</v>
      </c>
      <c r="K10" s="214">
        <v>38</v>
      </c>
      <c r="L10" s="213">
        <f t="shared" si="2"/>
        <v>10.3</v>
      </c>
      <c r="M10" s="215">
        <v>2.9</v>
      </c>
    </row>
    <row r="11" spans="1:15" s="45" customFormat="1" ht="24" x14ac:dyDescent="0.2">
      <c r="A11" s="224" t="s">
        <v>145</v>
      </c>
      <c r="B11" s="224">
        <v>2020</v>
      </c>
      <c r="C11" s="96"/>
      <c r="D11" s="216">
        <v>297</v>
      </c>
      <c r="E11" s="25">
        <f t="shared" si="3"/>
        <v>1.9</v>
      </c>
      <c r="F11" s="211">
        <v>-42.4</v>
      </c>
      <c r="G11" s="217">
        <v>231</v>
      </c>
      <c r="H11" s="213">
        <f t="shared" si="0"/>
        <v>77.8</v>
      </c>
      <c r="I11" s="214">
        <v>39</v>
      </c>
      <c r="J11" s="213">
        <f t="shared" si="1"/>
        <v>13.1</v>
      </c>
      <c r="K11" s="214">
        <v>27</v>
      </c>
      <c r="L11" s="213">
        <f t="shared" si="2"/>
        <v>9.1</v>
      </c>
      <c r="M11" s="215">
        <v>2</v>
      </c>
    </row>
    <row r="12" spans="1:15" s="45" customFormat="1" ht="12" x14ac:dyDescent="0.2">
      <c r="A12" s="191" t="s">
        <v>120</v>
      </c>
      <c r="B12" s="329"/>
      <c r="C12" s="330"/>
      <c r="D12" s="218">
        <f>SUM(D3:D11)</f>
        <v>9251</v>
      </c>
      <c r="E12" s="310">
        <f>SUM(E3:E11)</f>
        <v>60.599999999999994</v>
      </c>
      <c r="F12" s="310">
        <v>-10.6</v>
      </c>
      <c r="G12" s="220">
        <f>SUM(G3:G11)</f>
        <v>6293</v>
      </c>
      <c r="H12" s="221">
        <v>68.8</v>
      </c>
      <c r="I12" s="220">
        <f>SUM(I3:I11)</f>
        <v>1853</v>
      </c>
      <c r="J12" s="311">
        <v>0.2</v>
      </c>
      <c r="K12" s="220">
        <f>SUM(K3:K11)</f>
        <v>1105</v>
      </c>
      <c r="L12" s="221">
        <v>0.12</v>
      </c>
      <c r="M12" s="324">
        <v>6.1</v>
      </c>
    </row>
    <row r="13" spans="1:15" s="45" customFormat="1" ht="13.5" x14ac:dyDescent="0.2">
      <c r="A13" s="327" t="s">
        <v>17</v>
      </c>
      <c r="B13" s="327"/>
      <c r="C13" s="223"/>
      <c r="D13" s="222">
        <v>15265</v>
      </c>
      <c r="E13" s="306">
        <v>100</v>
      </c>
      <c r="F13" s="219">
        <v>-15</v>
      </c>
      <c r="G13" s="220">
        <v>10502</v>
      </c>
      <c r="H13" s="221">
        <f>ROUND((G13/$D13)*100,1)</f>
        <v>68.8</v>
      </c>
      <c r="I13" s="220">
        <v>2972</v>
      </c>
      <c r="J13" s="221">
        <f>ROUND((I13/$D13)*100,1)</f>
        <v>19.5</v>
      </c>
      <c r="K13" s="220">
        <v>1791</v>
      </c>
      <c r="L13" s="221">
        <f>ROUND((K13/$D13)*100,1)</f>
        <v>11.7</v>
      </c>
      <c r="M13" s="325" t="s">
        <v>151</v>
      </c>
    </row>
    <row r="14" spans="1:15" s="45" customFormat="1" ht="24" x14ac:dyDescent="0.2">
      <c r="A14" s="90" t="s">
        <v>121</v>
      </c>
      <c r="B14" s="90"/>
      <c r="C14" s="90"/>
      <c r="D14" s="127"/>
      <c r="E14" s="127"/>
      <c r="F14" s="151"/>
      <c r="G14" s="152"/>
      <c r="H14" s="151"/>
      <c r="I14" s="17"/>
    </row>
    <row r="15" spans="1:15" s="45" customFormat="1" ht="12" x14ac:dyDescent="0.2">
      <c r="A15" s="340" t="s">
        <v>123</v>
      </c>
      <c r="B15" s="340"/>
      <c r="C15" s="340"/>
      <c r="D15" s="92"/>
      <c r="E15" s="92"/>
      <c r="F15" s="151"/>
      <c r="G15" s="153"/>
      <c r="H15" s="151"/>
      <c r="I15" s="3"/>
      <c r="J15" s="1"/>
      <c r="K15" s="1"/>
      <c r="L15" s="1"/>
      <c r="M15" s="1"/>
      <c r="N15" s="1"/>
      <c r="O15" s="1"/>
    </row>
    <row r="16" spans="1:15" ht="12" x14ac:dyDescent="0.2">
      <c r="A16" s="15" t="s">
        <v>174</v>
      </c>
      <c r="B16" s="15"/>
      <c r="C16" s="15"/>
      <c r="F16" s="312"/>
      <c r="G16" s="153"/>
      <c r="H16" s="151"/>
      <c r="I16" s="3"/>
    </row>
    <row r="17" spans="1:9" ht="12" x14ac:dyDescent="0.2">
      <c r="A17" s="334" t="s">
        <v>173</v>
      </c>
      <c r="B17" s="251"/>
      <c r="C17" s="251"/>
      <c r="F17" s="127"/>
      <c r="H17" s="127"/>
    </row>
    <row r="18" spans="1:9" ht="12" x14ac:dyDescent="0.2">
      <c r="D18" s="301"/>
      <c r="E18" s="301"/>
      <c r="F18" s="127"/>
      <c r="H18" s="127"/>
    </row>
    <row r="19" spans="1:9" x14ac:dyDescent="0.2">
      <c r="F19" s="4"/>
      <c r="H19" s="1"/>
    </row>
    <row r="20" spans="1:9" x14ac:dyDescent="0.2">
      <c r="F20" s="4"/>
      <c r="H20" s="1"/>
    </row>
    <row r="30" spans="1:9" x14ac:dyDescent="0.2">
      <c r="I30" s="4" t="s">
        <v>62</v>
      </c>
    </row>
  </sheetData>
  <mergeCells count="2">
    <mergeCell ref="A15:C15"/>
    <mergeCell ref="A1:C1"/>
  </mergeCells>
  <phoneticPr fontId="5" type="noConversion"/>
  <pageMargins left="0.25" right="0.25" top="0.75" bottom="0.75" header="0.3" footer="0.3"/>
  <pageSetup paperSize="9" scale="7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election activeCell="I22" sqref="I22"/>
    </sheetView>
  </sheetViews>
  <sheetFormatPr baseColWidth="10" defaultRowHeight="12.75" x14ac:dyDescent="0.2"/>
  <cols>
    <col min="1" max="1" width="24" customWidth="1"/>
    <col min="2" max="2" width="31.140625" customWidth="1"/>
    <col min="5" max="5" width="11.5703125" style="232"/>
    <col min="8" max="8" width="11.42578125" style="232"/>
  </cols>
  <sheetData>
    <row r="1" spans="1:10" x14ac:dyDescent="0.2">
      <c r="A1" s="347" t="s">
        <v>167</v>
      </c>
      <c r="B1" s="347"/>
      <c r="C1" s="347"/>
      <c r="D1" s="347"/>
      <c r="E1" s="347"/>
    </row>
    <row r="2" spans="1:10" ht="13.5" thickBot="1" x14ac:dyDescent="0.25">
      <c r="A2" s="16"/>
      <c r="B2" s="77"/>
      <c r="C2" s="349" t="s">
        <v>66</v>
      </c>
      <c r="D2" s="349"/>
      <c r="E2" s="233"/>
    </row>
    <row r="3" spans="1:10" ht="13.5" thickTop="1" x14ac:dyDescent="0.2">
      <c r="A3" s="105"/>
      <c r="B3" s="106"/>
      <c r="C3" s="154">
        <v>2018</v>
      </c>
      <c r="D3" s="155">
        <v>2019</v>
      </c>
      <c r="E3" s="155">
        <v>2020</v>
      </c>
    </row>
    <row r="4" spans="1:10" x14ac:dyDescent="0.2">
      <c r="A4" s="350" t="s">
        <v>131</v>
      </c>
      <c r="B4" s="156" t="s">
        <v>5</v>
      </c>
      <c r="C4" s="172">
        <v>4662</v>
      </c>
      <c r="D4" s="173">
        <v>2889</v>
      </c>
      <c r="E4" s="173">
        <v>2187</v>
      </c>
      <c r="G4" s="234"/>
      <c r="H4" s="234"/>
      <c r="I4" s="234"/>
      <c r="J4" s="235"/>
    </row>
    <row r="5" spans="1:10" x14ac:dyDescent="0.2">
      <c r="A5" s="350"/>
      <c r="B5" s="156" t="s">
        <v>54</v>
      </c>
      <c r="C5" s="174">
        <v>262</v>
      </c>
      <c r="D5" s="175">
        <v>222</v>
      </c>
      <c r="E5" s="175">
        <v>129</v>
      </c>
      <c r="F5" s="232"/>
      <c r="G5" s="234"/>
      <c r="H5" s="234"/>
      <c r="I5" s="234"/>
      <c r="J5" s="235"/>
    </row>
    <row r="6" spans="1:10" x14ac:dyDescent="0.2">
      <c r="A6" s="350" t="s">
        <v>132</v>
      </c>
      <c r="B6" s="157" t="s">
        <v>55</v>
      </c>
      <c r="C6" s="172">
        <v>3232</v>
      </c>
      <c r="D6" s="173">
        <v>2937</v>
      </c>
      <c r="E6" s="173">
        <v>2238</v>
      </c>
      <c r="F6" s="232"/>
      <c r="G6" s="234"/>
      <c r="H6" s="234"/>
      <c r="I6" s="234"/>
      <c r="J6" s="235"/>
    </row>
    <row r="7" spans="1:10" x14ac:dyDescent="0.2">
      <c r="A7" s="350"/>
      <c r="B7" s="156" t="s">
        <v>7</v>
      </c>
      <c r="C7" s="176">
        <v>895</v>
      </c>
      <c r="D7" s="177">
        <v>926</v>
      </c>
      <c r="E7" s="177">
        <f>719+35</f>
        <v>754</v>
      </c>
      <c r="F7" s="232"/>
      <c r="G7" s="234"/>
      <c r="H7" s="234"/>
      <c r="I7" s="234"/>
      <c r="J7" s="235"/>
    </row>
    <row r="8" spans="1:10" x14ac:dyDescent="0.2">
      <c r="A8" s="350"/>
      <c r="B8" s="156" t="s">
        <v>76</v>
      </c>
      <c r="C8" s="176">
        <v>1134</v>
      </c>
      <c r="D8" s="177">
        <v>1261</v>
      </c>
      <c r="E8" s="177">
        <v>1291</v>
      </c>
      <c r="F8" s="232"/>
      <c r="G8" s="234"/>
      <c r="H8" s="234"/>
      <c r="I8" s="234"/>
      <c r="J8" s="235"/>
    </row>
    <row r="9" spans="1:10" x14ac:dyDescent="0.2">
      <c r="A9" s="350"/>
      <c r="B9" s="160" t="s">
        <v>56</v>
      </c>
      <c r="C9" s="176">
        <v>24</v>
      </c>
      <c r="D9" s="175">
        <v>36</v>
      </c>
      <c r="E9" s="175">
        <v>29</v>
      </c>
      <c r="F9" s="232"/>
      <c r="G9" s="234"/>
      <c r="H9" s="234"/>
      <c r="I9" s="234"/>
      <c r="J9" s="235"/>
    </row>
    <row r="10" spans="1:10" x14ac:dyDescent="0.2">
      <c r="A10" s="350" t="s">
        <v>133</v>
      </c>
      <c r="B10" s="5" t="s">
        <v>6</v>
      </c>
      <c r="C10" s="172">
        <v>6393</v>
      </c>
      <c r="D10" s="177">
        <v>6394</v>
      </c>
      <c r="E10" s="177">
        <v>4821</v>
      </c>
      <c r="F10" s="232"/>
      <c r="G10" s="234"/>
      <c r="H10" s="234"/>
      <c r="I10" s="234"/>
      <c r="J10" s="235"/>
    </row>
    <row r="11" spans="1:10" x14ac:dyDescent="0.2">
      <c r="A11" s="350"/>
      <c r="B11" s="5" t="s">
        <v>82</v>
      </c>
      <c r="C11" s="176">
        <v>2298</v>
      </c>
      <c r="D11" s="177">
        <v>2694</v>
      </c>
      <c r="E11" s="177">
        <f>3265</f>
        <v>3265</v>
      </c>
      <c r="F11" s="232"/>
      <c r="G11" s="234"/>
      <c r="H11" s="234"/>
      <c r="I11" s="234"/>
      <c r="J11" s="235"/>
    </row>
    <row r="12" spans="1:10" x14ac:dyDescent="0.2">
      <c r="A12" s="350"/>
      <c r="B12" s="5" t="s">
        <v>94</v>
      </c>
      <c r="C12" s="176">
        <v>536</v>
      </c>
      <c r="D12" s="177">
        <v>594</v>
      </c>
      <c r="E12" s="177">
        <f>544+7</f>
        <v>551</v>
      </c>
      <c r="F12" s="232"/>
      <c r="G12" s="234"/>
      <c r="H12" s="234"/>
      <c r="I12" s="234"/>
      <c r="J12" s="235"/>
    </row>
    <row r="13" spans="1:10" x14ac:dyDescent="0.2">
      <c r="A13" s="159" t="s">
        <v>21</v>
      </c>
      <c r="B13" s="158"/>
      <c r="C13" s="178">
        <v>19436</v>
      </c>
      <c r="D13" s="178">
        <f>SUM(D4:D12)</f>
        <v>17953</v>
      </c>
      <c r="E13" s="178">
        <f>SUM(E4:E12)</f>
        <v>15265</v>
      </c>
      <c r="F13" s="232"/>
      <c r="G13" s="234"/>
      <c r="H13" s="234"/>
      <c r="I13" s="234"/>
      <c r="J13" s="235"/>
    </row>
    <row r="14" spans="1:10" x14ac:dyDescent="0.2">
      <c r="A14" s="348" t="s">
        <v>153</v>
      </c>
      <c r="B14" s="348"/>
      <c r="C14" s="5"/>
      <c r="D14" s="5"/>
      <c r="E14" s="5"/>
    </row>
    <row r="15" spans="1:10" x14ac:dyDescent="0.2">
      <c r="A15" s="338" t="s">
        <v>87</v>
      </c>
      <c r="B15" s="338"/>
      <c r="C15" s="103"/>
      <c r="D15" s="149"/>
      <c r="E15" s="149"/>
    </row>
    <row r="16" spans="1:10" x14ac:dyDescent="0.2">
      <c r="A16" s="338" t="s">
        <v>172</v>
      </c>
      <c r="B16" s="338"/>
      <c r="C16" s="51"/>
      <c r="D16" s="51"/>
      <c r="E16" s="51"/>
    </row>
    <row r="17" spans="1:5" x14ac:dyDescent="0.2">
      <c r="A17" s="334" t="s">
        <v>173</v>
      </c>
      <c r="B17" s="150"/>
      <c r="C17" s="150"/>
      <c r="D17" s="150"/>
      <c r="E17" s="150"/>
    </row>
    <row r="18" spans="1:5" x14ac:dyDescent="0.2">
      <c r="B18" s="2"/>
      <c r="C18" s="2"/>
      <c r="D18" s="2"/>
      <c r="E18" s="2"/>
    </row>
    <row r="19" spans="1:5" x14ac:dyDescent="0.2">
      <c r="A19" s="2"/>
      <c r="B19" s="2"/>
      <c r="C19" s="2"/>
      <c r="D19" s="2"/>
      <c r="E19" s="241"/>
    </row>
    <row r="20" spans="1:5" x14ac:dyDescent="0.2">
      <c r="A20" s="2"/>
      <c r="B20" s="2"/>
      <c r="C20" s="2"/>
      <c r="D20" s="2"/>
      <c r="E20" s="2"/>
    </row>
    <row r="21" spans="1:5" x14ac:dyDescent="0.2">
      <c r="A21" s="2"/>
      <c r="B21" s="2"/>
      <c r="C21" s="2"/>
      <c r="D21" s="2"/>
      <c r="E21" s="2"/>
    </row>
    <row r="22" spans="1:5" x14ac:dyDescent="0.2">
      <c r="A22" s="2"/>
      <c r="B22" s="2"/>
      <c r="C22" s="2"/>
      <c r="D22" s="2"/>
      <c r="E22" s="2"/>
    </row>
    <row r="23" spans="1:5" x14ac:dyDescent="0.2">
      <c r="A23" s="2"/>
      <c r="B23" s="2"/>
      <c r="C23" s="2"/>
      <c r="D23" s="2"/>
      <c r="E23" s="2"/>
    </row>
    <row r="24" spans="1:5" x14ac:dyDescent="0.2">
      <c r="A24" s="2"/>
      <c r="B24" s="2"/>
      <c r="C24" s="2"/>
      <c r="D24" s="2"/>
      <c r="E24" s="2"/>
    </row>
    <row r="25" spans="1:5" x14ac:dyDescent="0.2">
      <c r="A25" s="2"/>
      <c r="B25" s="2"/>
      <c r="C25" s="2"/>
      <c r="D25" s="2"/>
      <c r="E25" s="2"/>
    </row>
    <row r="26" spans="1:5" x14ac:dyDescent="0.2">
      <c r="A26" s="2"/>
      <c r="B26" s="2"/>
      <c r="C26" s="2"/>
      <c r="D26" s="2"/>
      <c r="E26" s="2"/>
    </row>
    <row r="38" spans="4:5" x14ac:dyDescent="0.2">
      <c r="D38" s="232"/>
    </row>
    <row r="40" spans="4:5" x14ac:dyDescent="0.2">
      <c r="E40" s="235"/>
    </row>
  </sheetData>
  <mergeCells count="8">
    <mergeCell ref="A16:B16"/>
    <mergeCell ref="A1:E1"/>
    <mergeCell ref="A14:B14"/>
    <mergeCell ref="C2:D2"/>
    <mergeCell ref="A4:A5"/>
    <mergeCell ref="A6:A9"/>
    <mergeCell ref="A10:A12"/>
    <mergeCell ref="A15:B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2"/>
  <sheetViews>
    <sheetView workbookViewId="0">
      <selection activeCell="E41" sqref="E41"/>
    </sheetView>
  </sheetViews>
  <sheetFormatPr baseColWidth="10" defaultRowHeight="12.75" x14ac:dyDescent="0.2"/>
  <cols>
    <col min="1" max="1" width="56" style="1" customWidth="1"/>
    <col min="2" max="3" width="9.28515625" style="1" customWidth="1"/>
    <col min="4" max="4" width="10.85546875" style="1" customWidth="1"/>
    <col min="5" max="5" width="8.42578125" style="4" customWidth="1"/>
    <col min="6" max="7" width="10.7109375" style="1" customWidth="1"/>
    <col min="8" max="8" width="9.7109375" style="171" customWidth="1"/>
    <col min="9" max="11" width="11.7109375" style="132" customWidth="1"/>
    <col min="12" max="12" width="11.7109375" style="1" customWidth="1"/>
    <col min="13" max="13" width="12" style="4" customWidth="1"/>
    <col min="14" max="14" width="12.7109375" style="4" customWidth="1"/>
    <col min="17" max="17" width="13.140625" bestFit="1" customWidth="1"/>
  </cols>
  <sheetData>
    <row r="1" spans="1:19" ht="13.5" thickBot="1" x14ac:dyDescent="0.25">
      <c r="A1" s="81" t="s">
        <v>168</v>
      </c>
      <c r="B1" s="81"/>
      <c r="C1" s="81"/>
      <c r="D1" s="81"/>
      <c r="E1" s="82"/>
      <c r="F1" s="83"/>
      <c r="G1" s="83"/>
      <c r="H1" s="83"/>
      <c r="I1" s="82"/>
      <c r="J1" s="82"/>
      <c r="K1" s="82"/>
      <c r="L1" s="81"/>
      <c r="M1" s="78"/>
      <c r="N1" s="78"/>
    </row>
    <row r="2" spans="1:19" ht="74.25" thickTop="1" x14ac:dyDescent="0.2">
      <c r="A2" s="85" t="s">
        <v>18</v>
      </c>
      <c r="B2" s="85" t="s">
        <v>146</v>
      </c>
      <c r="C2" s="85" t="s">
        <v>122</v>
      </c>
      <c r="D2" s="240" t="s">
        <v>136</v>
      </c>
      <c r="E2" s="161" t="s">
        <v>95</v>
      </c>
      <c r="F2" s="86" t="s">
        <v>16</v>
      </c>
      <c r="G2" s="86" t="s">
        <v>57</v>
      </c>
      <c r="H2" s="162" t="s">
        <v>58</v>
      </c>
      <c r="I2" s="288" t="s">
        <v>96</v>
      </c>
      <c r="J2" s="290" t="s">
        <v>97</v>
      </c>
      <c r="K2" s="290" t="s">
        <v>98</v>
      </c>
      <c r="L2" s="291" t="s">
        <v>99</v>
      </c>
      <c r="M2" s="161" t="s">
        <v>149</v>
      </c>
      <c r="N2" s="79" t="s">
        <v>148</v>
      </c>
    </row>
    <row r="3" spans="1:19" x14ac:dyDescent="0.2">
      <c r="A3" s="192" t="s">
        <v>59</v>
      </c>
      <c r="B3" s="282"/>
      <c r="C3" s="163">
        <v>2020</v>
      </c>
      <c r="D3" s="129">
        <v>3265</v>
      </c>
      <c r="E3" s="119">
        <f>ROUND((D3/15265)*100,1)</f>
        <v>21.4</v>
      </c>
      <c r="F3" s="313">
        <v>2073</v>
      </c>
      <c r="G3" s="314">
        <v>759</v>
      </c>
      <c r="H3" s="313">
        <v>433</v>
      </c>
      <c r="I3" s="208">
        <f>ROUND((F3/$D3)*100,1)</f>
        <v>63.5</v>
      </c>
      <c r="J3" s="287">
        <f t="shared" ref="J3:K3" si="0">ROUND((G3/$D3)*100,1)</f>
        <v>23.2</v>
      </c>
      <c r="K3" s="208">
        <f t="shared" si="0"/>
        <v>13.3</v>
      </c>
      <c r="L3" s="292">
        <v>25</v>
      </c>
      <c r="M3" s="119">
        <v>21.2</v>
      </c>
      <c r="N3" s="323">
        <f>ROUND((F3/(F3+4000))*100,1)</f>
        <v>34.1</v>
      </c>
      <c r="O3" s="134"/>
      <c r="P3" s="302"/>
      <c r="Q3" s="302"/>
      <c r="R3" s="302"/>
      <c r="S3" s="302"/>
    </row>
    <row r="4" spans="1:19" x14ac:dyDescent="0.2">
      <c r="A4" s="192" t="s">
        <v>86</v>
      </c>
      <c r="B4" s="283">
        <v>2019</v>
      </c>
      <c r="C4" s="87"/>
      <c r="D4" s="133">
        <v>1522</v>
      </c>
      <c r="E4" s="25">
        <f t="shared" ref="E4:E33" si="1">ROUND((D4/15265)*100,1)</f>
        <v>10</v>
      </c>
      <c r="F4" s="313">
        <v>1113</v>
      </c>
      <c r="G4" s="315">
        <v>296</v>
      </c>
      <c r="H4" s="313">
        <v>113</v>
      </c>
      <c r="I4" s="211">
        <f t="shared" ref="I4:I33" si="2">ROUND((F4/$D4)*100,1)</f>
        <v>73.099999999999994</v>
      </c>
      <c r="J4" s="289">
        <f t="shared" ref="J4:J33" si="3">ROUND((G4/$D4)*100,1)</f>
        <v>19.399999999999999</v>
      </c>
      <c r="K4" s="211">
        <f t="shared" ref="K4:K33" si="4">ROUND((H4/$D4)*100,1)</f>
        <v>7.4</v>
      </c>
      <c r="L4" s="293">
        <v>28</v>
      </c>
      <c r="M4" s="25">
        <v>-24.3</v>
      </c>
      <c r="N4" s="295">
        <v>6</v>
      </c>
      <c r="Q4" s="302"/>
      <c r="R4" s="302"/>
      <c r="S4" s="302"/>
    </row>
    <row r="5" spans="1:19" x14ac:dyDescent="0.2">
      <c r="A5" s="193" t="s">
        <v>69</v>
      </c>
      <c r="B5" s="284"/>
      <c r="C5" s="131"/>
      <c r="D5" s="281">
        <v>1291</v>
      </c>
      <c r="E5" s="25">
        <f t="shared" si="1"/>
        <v>8.5</v>
      </c>
      <c r="F5" s="313">
        <v>856</v>
      </c>
      <c r="G5" s="315">
        <v>259</v>
      </c>
      <c r="H5" s="313">
        <v>176</v>
      </c>
      <c r="I5" s="211">
        <f t="shared" si="2"/>
        <v>66.3</v>
      </c>
      <c r="J5" s="289">
        <f t="shared" si="3"/>
        <v>20.100000000000001</v>
      </c>
      <c r="K5" s="211">
        <f t="shared" si="4"/>
        <v>13.6</v>
      </c>
      <c r="L5" s="293">
        <v>25</v>
      </c>
      <c r="M5" s="25">
        <v>2.4</v>
      </c>
      <c r="N5" s="295">
        <v>24</v>
      </c>
      <c r="P5" s="302"/>
      <c r="Q5" s="302"/>
      <c r="R5" s="302"/>
      <c r="S5" s="302"/>
    </row>
    <row r="6" spans="1:19" x14ac:dyDescent="0.2">
      <c r="A6" s="193" t="s">
        <v>9</v>
      </c>
      <c r="B6" s="284">
        <v>2006</v>
      </c>
      <c r="C6" s="131">
        <v>2020</v>
      </c>
      <c r="D6" s="281">
        <v>1085</v>
      </c>
      <c r="E6" s="25">
        <f t="shared" si="1"/>
        <v>7.1</v>
      </c>
      <c r="F6" s="313">
        <v>811</v>
      </c>
      <c r="G6" s="315">
        <v>125</v>
      </c>
      <c r="H6" s="313">
        <v>149</v>
      </c>
      <c r="I6" s="211">
        <f t="shared" si="2"/>
        <v>74.7</v>
      </c>
      <c r="J6" s="289">
        <f t="shared" si="3"/>
        <v>11.5</v>
      </c>
      <c r="K6" s="211">
        <f t="shared" si="4"/>
        <v>13.7</v>
      </c>
      <c r="L6" s="293">
        <v>28</v>
      </c>
      <c r="M6" s="25">
        <v>-2.6</v>
      </c>
      <c r="N6" s="295">
        <v>4.3</v>
      </c>
      <c r="Q6" s="302"/>
      <c r="R6" s="302"/>
      <c r="S6" s="302"/>
    </row>
    <row r="7" spans="1:19" x14ac:dyDescent="0.2">
      <c r="A7" s="193" t="s">
        <v>12</v>
      </c>
      <c r="B7" s="284">
        <v>2013</v>
      </c>
      <c r="C7" s="131"/>
      <c r="D7" s="281">
        <v>573</v>
      </c>
      <c r="E7" s="25">
        <f t="shared" si="1"/>
        <v>3.8</v>
      </c>
      <c r="F7" s="313">
        <v>266</v>
      </c>
      <c r="G7" s="315">
        <v>248</v>
      </c>
      <c r="H7" s="313">
        <v>59</v>
      </c>
      <c r="I7" s="211">
        <f t="shared" si="2"/>
        <v>46.4</v>
      </c>
      <c r="J7" s="289">
        <f t="shared" si="3"/>
        <v>43.3</v>
      </c>
      <c r="K7" s="211">
        <f t="shared" si="4"/>
        <v>10.3</v>
      </c>
      <c r="L7" s="293">
        <v>26</v>
      </c>
      <c r="M7" s="25">
        <v>-11</v>
      </c>
      <c r="N7" s="295">
        <v>5.9</v>
      </c>
      <c r="Q7" s="302"/>
      <c r="R7" s="302"/>
      <c r="S7" s="302"/>
    </row>
    <row r="8" spans="1:19" x14ac:dyDescent="0.2">
      <c r="A8" s="193" t="s">
        <v>10</v>
      </c>
      <c r="B8" s="284">
        <v>2020</v>
      </c>
      <c r="C8" s="131">
        <v>2019</v>
      </c>
      <c r="D8" s="281">
        <v>433</v>
      </c>
      <c r="E8" s="25">
        <f t="shared" si="1"/>
        <v>2.8</v>
      </c>
      <c r="F8" s="313">
        <v>297</v>
      </c>
      <c r="G8" s="315">
        <v>49</v>
      </c>
      <c r="H8" s="313">
        <v>87</v>
      </c>
      <c r="I8" s="211">
        <f t="shared" si="2"/>
        <v>68.599999999999994</v>
      </c>
      <c r="J8" s="289">
        <f t="shared" si="3"/>
        <v>11.3</v>
      </c>
      <c r="K8" s="211">
        <f t="shared" si="4"/>
        <v>20.100000000000001</v>
      </c>
      <c r="L8" s="293">
        <v>26</v>
      </c>
      <c r="M8" s="25">
        <v>-51.1</v>
      </c>
      <c r="N8" s="295">
        <v>4.0999999999999996</v>
      </c>
      <c r="Q8" s="302"/>
      <c r="R8" s="302"/>
      <c r="S8" s="302"/>
    </row>
    <row r="9" spans="1:19" x14ac:dyDescent="0.2">
      <c r="A9" s="195" t="s">
        <v>61</v>
      </c>
      <c r="B9" s="14">
        <v>1991</v>
      </c>
      <c r="C9" s="104">
        <v>2021</v>
      </c>
      <c r="D9" s="281">
        <v>417</v>
      </c>
      <c r="E9" s="25">
        <f t="shared" si="1"/>
        <v>2.7</v>
      </c>
      <c r="F9" s="313">
        <v>371</v>
      </c>
      <c r="G9" s="315">
        <v>23</v>
      </c>
      <c r="H9" s="313">
        <v>23</v>
      </c>
      <c r="I9" s="211">
        <f t="shared" si="2"/>
        <v>89</v>
      </c>
      <c r="J9" s="289">
        <f t="shared" si="3"/>
        <v>5.5</v>
      </c>
      <c r="K9" s="211">
        <f t="shared" si="4"/>
        <v>5.5</v>
      </c>
      <c r="L9" s="293">
        <v>26</v>
      </c>
      <c r="M9" s="25">
        <v>-23.5</v>
      </c>
      <c r="N9" s="295">
        <v>1.6</v>
      </c>
      <c r="Q9" s="302"/>
      <c r="R9" s="302"/>
      <c r="S9" s="302"/>
    </row>
    <row r="10" spans="1:19" x14ac:dyDescent="0.2">
      <c r="A10" s="194" t="s">
        <v>60</v>
      </c>
      <c r="B10" s="14">
        <v>2020</v>
      </c>
      <c r="C10" s="104">
        <v>2019</v>
      </c>
      <c r="D10" s="281">
        <v>368</v>
      </c>
      <c r="E10" s="25">
        <f t="shared" si="1"/>
        <v>2.4</v>
      </c>
      <c r="F10" s="313">
        <v>275</v>
      </c>
      <c r="G10" s="315">
        <v>55</v>
      </c>
      <c r="H10" s="313">
        <v>38</v>
      </c>
      <c r="I10" s="211">
        <f t="shared" si="2"/>
        <v>74.7</v>
      </c>
      <c r="J10" s="289">
        <f t="shared" si="3"/>
        <v>14.9</v>
      </c>
      <c r="K10" s="211">
        <f t="shared" si="4"/>
        <v>10.3</v>
      </c>
      <c r="L10" s="293">
        <v>26</v>
      </c>
      <c r="M10" s="25">
        <v>-45.3</v>
      </c>
      <c r="N10" s="295">
        <v>2.9</v>
      </c>
      <c r="Q10" s="302"/>
      <c r="R10" s="302"/>
      <c r="S10" s="302"/>
    </row>
    <row r="11" spans="1:19" x14ac:dyDescent="0.2">
      <c r="A11" s="196" t="s">
        <v>11</v>
      </c>
      <c r="B11" s="284">
        <v>2020</v>
      </c>
      <c r="C11" s="131">
        <v>2019</v>
      </c>
      <c r="D11" s="281">
        <v>297</v>
      </c>
      <c r="E11" s="25">
        <f t="shared" si="1"/>
        <v>1.9</v>
      </c>
      <c r="F11" s="313">
        <v>231</v>
      </c>
      <c r="G11" s="315">
        <v>39</v>
      </c>
      <c r="H11" s="313">
        <v>27</v>
      </c>
      <c r="I11" s="211">
        <f t="shared" si="2"/>
        <v>77.8</v>
      </c>
      <c r="J11" s="289">
        <f t="shared" si="3"/>
        <v>13.1</v>
      </c>
      <c r="K11" s="211">
        <f t="shared" si="4"/>
        <v>9.1</v>
      </c>
      <c r="L11" s="293">
        <v>27</v>
      </c>
      <c r="M11" s="25">
        <v>-42.4</v>
      </c>
      <c r="N11" s="295">
        <v>2</v>
      </c>
      <c r="Q11" s="302"/>
      <c r="R11" s="302"/>
      <c r="S11" s="302"/>
    </row>
    <row r="12" spans="1:19" x14ac:dyDescent="0.2">
      <c r="A12" s="192" t="s">
        <v>101</v>
      </c>
      <c r="B12" s="283">
        <v>2015</v>
      </c>
      <c r="C12" s="130">
        <v>2022</v>
      </c>
      <c r="D12" s="281">
        <v>253</v>
      </c>
      <c r="E12" s="25">
        <f t="shared" si="1"/>
        <v>1.7</v>
      </c>
      <c r="F12" s="313">
        <v>230</v>
      </c>
      <c r="G12" s="315">
        <v>9</v>
      </c>
      <c r="H12" s="313">
        <v>14</v>
      </c>
      <c r="I12" s="211">
        <f t="shared" si="2"/>
        <v>90.9</v>
      </c>
      <c r="J12" s="289">
        <f t="shared" si="3"/>
        <v>3.6</v>
      </c>
      <c r="K12" s="211">
        <f t="shared" si="4"/>
        <v>5.5</v>
      </c>
      <c r="L12" s="293">
        <v>27</v>
      </c>
      <c r="M12" s="25">
        <v>-29.3</v>
      </c>
      <c r="N12" s="295">
        <v>1.1000000000000001</v>
      </c>
      <c r="Q12" s="302"/>
      <c r="R12" s="302"/>
      <c r="S12" s="302"/>
    </row>
    <row r="13" spans="1:19" x14ac:dyDescent="0.2">
      <c r="A13" s="193" t="s">
        <v>100</v>
      </c>
      <c r="B13" s="284">
        <v>2012</v>
      </c>
      <c r="C13" s="131">
        <v>2021</v>
      </c>
      <c r="D13" s="281">
        <v>239</v>
      </c>
      <c r="E13" s="25">
        <f t="shared" si="1"/>
        <v>1.6</v>
      </c>
      <c r="F13" s="313">
        <v>207</v>
      </c>
      <c r="G13" s="315">
        <v>20</v>
      </c>
      <c r="H13" s="313">
        <v>12</v>
      </c>
      <c r="I13" s="211">
        <f t="shared" si="2"/>
        <v>86.6</v>
      </c>
      <c r="J13" s="289">
        <f t="shared" si="3"/>
        <v>8.4</v>
      </c>
      <c r="K13" s="211">
        <f t="shared" si="4"/>
        <v>5</v>
      </c>
      <c r="L13" s="293">
        <v>26</v>
      </c>
      <c r="M13" s="25">
        <v>-34.9</v>
      </c>
      <c r="N13" s="295">
        <v>3</v>
      </c>
      <c r="Q13" s="302"/>
      <c r="R13" s="302"/>
      <c r="S13" s="302"/>
    </row>
    <row r="14" spans="1:19" x14ac:dyDescent="0.2">
      <c r="A14" s="193" t="s">
        <v>102</v>
      </c>
      <c r="B14" s="284">
        <v>2017</v>
      </c>
      <c r="C14" s="131"/>
      <c r="D14" s="281">
        <v>236</v>
      </c>
      <c r="E14" s="25">
        <f t="shared" si="1"/>
        <v>1.5</v>
      </c>
      <c r="F14" s="313">
        <v>186</v>
      </c>
      <c r="G14" s="315">
        <v>27</v>
      </c>
      <c r="H14" s="313">
        <v>23</v>
      </c>
      <c r="I14" s="211">
        <f t="shared" si="2"/>
        <v>78.8</v>
      </c>
      <c r="J14" s="289">
        <f t="shared" si="3"/>
        <v>11.4</v>
      </c>
      <c r="K14" s="211">
        <f t="shared" si="4"/>
        <v>9.6999999999999993</v>
      </c>
      <c r="L14" s="293">
        <v>24</v>
      </c>
      <c r="M14" s="25">
        <v>-26.5</v>
      </c>
      <c r="N14" s="295">
        <v>1.9</v>
      </c>
      <c r="Q14" s="302"/>
      <c r="R14" s="302"/>
      <c r="S14" s="302"/>
    </row>
    <row r="15" spans="1:19" x14ac:dyDescent="0.2">
      <c r="A15" s="193" t="s">
        <v>104</v>
      </c>
      <c r="B15" s="284">
        <v>2012</v>
      </c>
      <c r="C15" s="131"/>
      <c r="D15" s="281">
        <v>225</v>
      </c>
      <c r="E15" s="25">
        <f t="shared" si="1"/>
        <v>1.5</v>
      </c>
      <c r="F15" s="313">
        <v>191</v>
      </c>
      <c r="G15" s="315">
        <v>22</v>
      </c>
      <c r="H15" s="313">
        <v>12</v>
      </c>
      <c r="I15" s="211">
        <f t="shared" si="2"/>
        <v>84.9</v>
      </c>
      <c r="J15" s="289">
        <f t="shared" si="3"/>
        <v>9.8000000000000007</v>
      </c>
      <c r="K15" s="211">
        <f t="shared" si="4"/>
        <v>5.3</v>
      </c>
      <c r="L15" s="293">
        <v>25</v>
      </c>
      <c r="M15" s="25">
        <v>-6.3</v>
      </c>
      <c r="N15" s="295">
        <v>6.9</v>
      </c>
      <c r="Q15" s="302"/>
      <c r="R15" s="302"/>
      <c r="S15" s="302"/>
    </row>
    <row r="16" spans="1:19" x14ac:dyDescent="0.2">
      <c r="A16" s="192" t="s">
        <v>103</v>
      </c>
      <c r="B16" s="283">
        <v>1999</v>
      </c>
      <c r="C16" s="130"/>
      <c r="D16" s="281">
        <v>222</v>
      </c>
      <c r="E16" s="25">
        <f t="shared" si="1"/>
        <v>1.5</v>
      </c>
      <c r="F16" s="313">
        <v>70</v>
      </c>
      <c r="G16" s="315">
        <v>109</v>
      </c>
      <c r="H16" s="313">
        <v>43</v>
      </c>
      <c r="I16" s="211">
        <f t="shared" si="2"/>
        <v>31.5</v>
      </c>
      <c r="J16" s="289">
        <f t="shared" si="3"/>
        <v>49.1</v>
      </c>
      <c r="K16" s="211">
        <f t="shared" si="4"/>
        <v>19.399999999999999</v>
      </c>
      <c r="L16" s="293">
        <v>14</v>
      </c>
      <c r="M16" s="25">
        <v>-18.7</v>
      </c>
      <c r="N16" s="295">
        <v>3.3</v>
      </c>
      <c r="Q16" s="302"/>
      <c r="R16" s="302"/>
      <c r="S16" s="302"/>
    </row>
    <row r="17" spans="1:19" x14ac:dyDescent="0.2">
      <c r="A17" s="193" t="s">
        <v>108</v>
      </c>
      <c r="B17" s="284"/>
      <c r="C17" s="131">
        <v>2020</v>
      </c>
      <c r="D17" s="281">
        <v>193</v>
      </c>
      <c r="E17" s="25">
        <f t="shared" si="1"/>
        <v>1.3</v>
      </c>
      <c r="F17" s="313">
        <v>136</v>
      </c>
      <c r="G17" s="315">
        <v>45</v>
      </c>
      <c r="H17" s="313">
        <v>12</v>
      </c>
      <c r="I17" s="211">
        <f t="shared" si="2"/>
        <v>70.5</v>
      </c>
      <c r="J17" s="289">
        <f t="shared" si="3"/>
        <v>23.3</v>
      </c>
      <c r="K17" s="211">
        <f t="shared" si="4"/>
        <v>6.2</v>
      </c>
      <c r="L17" s="293">
        <v>24</v>
      </c>
      <c r="M17" s="25">
        <v>14.2</v>
      </c>
      <c r="N17" s="295">
        <v>47</v>
      </c>
      <c r="O17" s="134"/>
      <c r="P17" s="302"/>
      <c r="Q17" s="302"/>
      <c r="R17" s="302"/>
      <c r="S17" s="302"/>
    </row>
    <row r="18" spans="1:19" x14ac:dyDescent="0.2">
      <c r="A18" s="193" t="s">
        <v>105</v>
      </c>
      <c r="B18" s="284">
        <v>2009</v>
      </c>
      <c r="C18" s="131"/>
      <c r="D18" s="281">
        <v>159</v>
      </c>
      <c r="E18" s="25">
        <f t="shared" si="1"/>
        <v>1</v>
      </c>
      <c r="F18" s="313">
        <v>96</v>
      </c>
      <c r="G18" s="315">
        <v>37</v>
      </c>
      <c r="H18" s="313">
        <v>26</v>
      </c>
      <c r="I18" s="211">
        <f t="shared" si="2"/>
        <v>60.4</v>
      </c>
      <c r="J18" s="289">
        <f t="shared" si="3"/>
        <v>23.3</v>
      </c>
      <c r="K18" s="211">
        <f t="shared" si="4"/>
        <v>16.399999999999999</v>
      </c>
      <c r="L18" s="293">
        <v>21</v>
      </c>
      <c r="M18" s="25">
        <v>-32.299999999999997</v>
      </c>
      <c r="N18" s="295">
        <v>3</v>
      </c>
      <c r="Q18" s="302"/>
      <c r="R18" s="302"/>
      <c r="S18" s="302"/>
    </row>
    <row r="19" spans="1:19" x14ac:dyDescent="0.2">
      <c r="A19" s="193" t="s">
        <v>111</v>
      </c>
      <c r="B19" s="284">
        <v>2013</v>
      </c>
      <c r="C19" s="131">
        <v>2020</v>
      </c>
      <c r="D19" s="281">
        <v>159</v>
      </c>
      <c r="E19" s="25">
        <f t="shared" si="1"/>
        <v>1</v>
      </c>
      <c r="F19" s="313">
        <v>97</v>
      </c>
      <c r="G19" s="315">
        <v>23</v>
      </c>
      <c r="H19" s="313">
        <v>39</v>
      </c>
      <c r="I19" s="211">
        <f t="shared" si="2"/>
        <v>61</v>
      </c>
      <c r="J19" s="289">
        <f t="shared" si="3"/>
        <v>14.5</v>
      </c>
      <c r="K19" s="211">
        <f t="shared" si="4"/>
        <v>24.5</v>
      </c>
      <c r="L19" s="293">
        <v>24</v>
      </c>
      <c r="M19" s="25">
        <v>11.2</v>
      </c>
      <c r="N19" s="295">
        <v>5.4</v>
      </c>
      <c r="Q19" s="302"/>
      <c r="R19" s="302"/>
      <c r="S19" s="302"/>
    </row>
    <row r="20" spans="1:19" x14ac:dyDescent="0.2">
      <c r="A20" s="192" t="s">
        <v>107</v>
      </c>
      <c r="B20" s="283">
        <v>2014</v>
      </c>
      <c r="C20" s="130"/>
      <c r="D20" s="281">
        <v>156</v>
      </c>
      <c r="E20" s="25">
        <f t="shared" si="1"/>
        <v>1</v>
      </c>
      <c r="F20" s="313">
        <v>76</v>
      </c>
      <c r="G20" s="315">
        <v>51</v>
      </c>
      <c r="H20" s="313">
        <v>29</v>
      </c>
      <c r="I20" s="211">
        <f t="shared" si="2"/>
        <v>48.7</v>
      </c>
      <c r="J20" s="289">
        <f t="shared" si="3"/>
        <v>32.700000000000003</v>
      </c>
      <c r="K20" s="211">
        <f t="shared" si="4"/>
        <v>18.600000000000001</v>
      </c>
      <c r="L20" s="293">
        <v>20</v>
      </c>
      <c r="M20" s="25">
        <v>-7.7</v>
      </c>
      <c r="N20" s="295">
        <v>1.7</v>
      </c>
      <c r="Q20" s="302"/>
      <c r="R20" s="302"/>
      <c r="S20" s="302"/>
    </row>
    <row r="21" spans="1:19" x14ac:dyDescent="0.2">
      <c r="A21" s="202" t="s">
        <v>106</v>
      </c>
      <c r="B21" s="14">
        <v>2020</v>
      </c>
      <c r="C21" s="104">
        <v>2019</v>
      </c>
      <c r="D21" s="281">
        <v>152</v>
      </c>
      <c r="E21" s="25">
        <f t="shared" si="1"/>
        <v>1</v>
      </c>
      <c r="F21" s="313">
        <v>110</v>
      </c>
      <c r="G21" s="315">
        <v>27</v>
      </c>
      <c r="H21" s="313">
        <v>15</v>
      </c>
      <c r="I21" s="211">
        <f t="shared" si="2"/>
        <v>72.400000000000006</v>
      </c>
      <c r="J21" s="289">
        <f t="shared" si="3"/>
        <v>17.8</v>
      </c>
      <c r="K21" s="211">
        <f t="shared" si="4"/>
        <v>9.9</v>
      </c>
      <c r="L21" s="293">
        <v>24</v>
      </c>
      <c r="M21" s="25">
        <v>-17.399999999999999</v>
      </c>
      <c r="N21" s="295">
        <v>2.9</v>
      </c>
      <c r="Q21" s="302"/>
      <c r="R21" s="302"/>
      <c r="S21" s="302"/>
    </row>
    <row r="22" spans="1:19" x14ac:dyDescent="0.2">
      <c r="A22" s="195" t="s">
        <v>109</v>
      </c>
      <c r="B22" s="14">
        <v>2010</v>
      </c>
      <c r="C22" s="104">
        <v>2020</v>
      </c>
      <c r="D22" s="281">
        <v>154</v>
      </c>
      <c r="E22" s="25">
        <f t="shared" si="1"/>
        <v>1</v>
      </c>
      <c r="F22" s="313">
        <v>78</v>
      </c>
      <c r="G22" s="315">
        <v>51</v>
      </c>
      <c r="H22" s="313">
        <v>25</v>
      </c>
      <c r="I22" s="211">
        <f t="shared" si="2"/>
        <v>50.6</v>
      </c>
      <c r="J22" s="289">
        <f t="shared" si="3"/>
        <v>33.1</v>
      </c>
      <c r="K22" s="211">
        <f t="shared" si="4"/>
        <v>16.2</v>
      </c>
      <c r="L22" s="293">
        <v>18</v>
      </c>
      <c r="M22" s="25">
        <v>-8.9</v>
      </c>
      <c r="N22" s="295">
        <v>5.5</v>
      </c>
      <c r="Q22" s="302"/>
      <c r="R22" s="302"/>
      <c r="S22" s="302"/>
    </row>
    <row r="23" spans="1:19" x14ac:dyDescent="0.2">
      <c r="A23" s="193" t="s">
        <v>119</v>
      </c>
      <c r="B23" s="284">
        <v>2017</v>
      </c>
      <c r="C23" s="131"/>
      <c r="D23" s="281">
        <v>146</v>
      </c>
      <c r="E23" s="25">
        <f t="shared" si="1"/>
        <v>1</v>
      </c>
      <c r="F23" s="313">
        <v>110</v>
      </c>
      <c r="G23" s="315">
        <v>24</v>
      </c>
      <c r="H23" s="313">
        <v>12</v>
      </c>
      <c r="I23" s="211">
        <f t="shared" si="2"/>
        <v>75.3</v>
      </c>
      <c r="J23" s="289">
        <f t="shared" si="3"/>
        <v>16.399999999999999</v>
      </c>
      <c r="K23" s="211">
        <f t="shared" si="4"/>
        <v>8.1999999999999993</v>
      </c>
      <c r="L23" s="293">
        <v>23</v>
      </c>
      <c r="M23" s="25">
        <v>-7</v>
      </c>
      <c r="N23" s="295">
        <v>4.7</v>
      </c>
      <c r="Q23" s="302"/>
      <c r="R23" s="302"/>
      <c r="S23" s="302"/>
    </row>
    <row r="24" spans="1:19" x14ac:dyDescent="0.2">
      <c r="A24" s="194" t="s">
        <v>114</v>
      </c>
      <c r="B24" s="14">
        <v>2014</v>
      </c>
      <c r="C24" s="104"/>
      <c r="D24" s="281">
        <v>133</v>
      </c>
      <c r="E24" s="25">
        <f t="shared" si="1"/>
        <v>0.9</v>
      </c>
      <c r="F24" s="313">
        <v>97</v>
      </c>
      <c r="G24" s="315">
        <v>28</v>
      </c>
      <c r="H24" s="313">
        <v>8</v>
      </c>
      <c r="I24" s="211">
        <f t="shared" si="2"/>
        <v>72.900000000000006</v>
      </c>
      <c r="J24" s="289">
        <f t="shared" si="3"/>
        <v>21.1</v>
      </c>
      <c r="K24" s="211">
        <f t="shared" si="4"/>
        <v>6</v>
      </c>
      <c r="L24" s="293">
        <v>24</v>
      </c>
      <c r="M24" s="25">
        <v>12.7</v>
      </c>
      <c r="N24" s="295">
        <v>0.7</v>
      </c>
      <c r="Q24" s="302"/>
      <c r="R24" s="302"/>
      <c r="S24" s="302"/>
    </row>
    <row r="25" spans="1:19" x14ac:dyDescent="0.2">
      <c r="A25" s="193" t="s">
        <v>110</v>
      </c>
      <c r="B25" s="284">
        <v>2018</v>
      </c>
      <c r="C25" s="131"/>
      <c r="D25" s="281">
        <v>127</v>
      </c>
      <c r="E25" s="25">
        <f t="shared" si="1"/>
        <v>0.8</v>
      </c>
      <c r="F25" s="313">
        <v>107</v>
      </c>
      <c r="G25" s="315">
        <v>11</v>
      </c>
      <c r="H25" s="313">
        <v>9</v>
      </c>
      <c r="I25" s="211">
        <f t="shared" si="2"/>
        <v>84.3</v>
      </c>
      <c r="J25" s="289">
        <f t="shared" si="3"/>
        <v>8.6999999999999993</v>
      </c>
      <c r="K25" s="211">
        <f t="shared" si="4"/>
        <v>7.1</v>
      </c>
      <c r="L25" s="293">
        <v>23</v>
      </c>
      <c r="M25" s="25">
        <v>-20.6</v>
      </c>
      <c r="N25" s="295">
        <v>1</v>
      </c>
      <c r="Q25" s="302"/>
      <c r="R25" s="302"/>
      <c r="S25" s="302"/>
    </row>
    <row r="26" spans="1:19" x14ac:dyDescent="0.2">
      <c r="A26" s="204" t="s">
        <v>112</v>
      </c>
      <c r="B26" s="283">
        <v>2014</v>
      </c>
      <c r="C26" s="130"/>
      <c r="D26" s="281">
        <v>113</v>
      </c>
      <c r="E26" s="25">
        <f t="shared" si="1"/>
        <v>0.7</v>
      </c>
      <c r="F26" s="313">
        <v>83</v>
      </c>
      <c r="G26" s="315">
        <v>22</v>
      </c>
      <c r="H26" s="313">
        <v>8</v>
      </c>
      <c r="I26" s="211">
        <f t="shared" si="2"/>
        <v>73.5</v>
      </c>
      <c r="J26" s="289">
        <f t="shared" si="3"/>
        <v>19.5</v>
      </c>
      <c r="K26" s="211">
        <f t="shared" si="4"/>
        <v>7.1</v>
      </c>
      <c r="L26" s="293">
        <v>25</v>
      </c>
      <c r="M26" s="25">
        <v>-21</v>
      </c>
      <c r="N26" s="295">
        <v>1.6</v>
      </c>
      <c r="Q26" s="302"/>
      <c r="R26" s="302"/>
      <c r="S26" s="302"/>
    </row>
    <row r="27" spans="1:19" x14ac:dyDescent="0.2">
      <c r="A27" s="196" t="s">
        <v>113</v>
      </c>
      <c r="B27" s="284">
        <v>2008</v>
      </c>
      <c r="C27" s="131"/>
      <c r="D27" s="281">
        <v>113</v>
      </c>
      <c r="E27" s="25">
        <f t="shared" si="1"/>
        <v>0.7</v>
      </c>
      <c r="F27" s="313">
        <v>39</v>
      </c>
      <c r="G27" s="315">
        <v>47</v>
      </c>
      <c r="H27" s="313">
        <v>27</v>
      </c>
      <c r="I27" s="211">
        <f t="shared" si="2"/>
        <v>34.5</v>
      </c>
      <c r="J27" s="289">
        <f t="shared" si="3"/>
        <v>41.6</v>
      </c>
      <c r="K27" s="211">
        <f t="shared" si="4"/>
        <v>23.9</v>
      </c>
      <c r="L27" s="293">
        <v>16</v>
      </c>
      <c r="M27" s="25">
        <v>-6.6</v>
      </c>
      <c r="N27" s="295">
        <v>1</v>
      </c>
      <c r="Q27" s="302"/>
      <c r="R27" s="302"/>
      <c r="S27" s="302"/>
    </row>
    <row r="28" spans="1:19" x14ac:dyDescent="0.2">
      <c r="A28" s="196" t="s">
        <v>134</v>
      </c>
      <c r="B28" s="284">
        <v>2008</v>
      </c>
      <c r="C28" s="131"/>
      <c r="D28" s="281">
        <v>102</v>
      </c>
      <c r="E28" s="25">
        <f t="shared" si="1"/>
        <v>0.7</v>
      </c>
      <c r="F28" s="313">
        <v>59</v>
      </c>
      <c r="G28" s="315">
        <v>23</v>
      </c>
      <c r="H28" s="313">
        <v>20</v>
      </c>
      <c r="I28" s="211">
        <f t="shared" si="2"/>
        <v>57.8</v>
      </c>
      <c r="J28" s="289">
        <f t="shared" si="3"/>
        <v>22.5</v>
      </c>
      <c r="K28" s="211">
        <f t="shared" si="4"/>
        <v>19.600000000000001</v>
      </c>
      <c r="L28" s="293">
        <v>23</v>
      </c>
      <c r="M28" s="25">
        <v>-3.8</v>
      </c>
      <c r="N28" s="295">
        <v>1.4</v>
      </c>
      <c r="Q28" s="302"/>
      <c r="R28" s="302"/>
      <c r="S28" s="302"/>
    </row>
    <row r="29" spans="1:19" x14ac:dyDescent="0.2">
      <c r="A29" s="194" t="s">
        <v>117</v>
      </c>
      <c r="B29" s="14">
        <v>2015</v>
      </c>
      <c r="C29" s="104"/>
      <c r="D29" s="281">
        <v>96</v>
      </c>
      <c r="E29" s="25">
        <f t="shared" si="1"/>
        <v>0.6</v>
      </c>
      <c r="F29" s="313">
        <v>44</v>
      </c>
      <c r="G29" s="315">
        <v>32</v>
      </c>
      <c r="H29" s="313">
        <v>20</v>
      </c>
      <c r="I29" s="211">
        <f t="shared" si="2"/>
        <v>45.8</v>
      </c>
      <c r="J29" s="289">
        <f t="shared" si="3"/>
        <v>33.299999999999997</v>
      </c>
      <c r="K29" s="211">
        <f t="shared" si="4"/>
        <v>20.8</v>
      </c>
      <c r="L29" s="293">
        <v>16</v>
      </c>
      <c r="M29" s="25">
        <v>-12.7</v>
      </c>
      <c r="N29" s="295">
        <v>3.1</v>
      </c>
      <c r="Q29" s="302"/>
      <c r="R29" s="302"/>
      <c r="S29" s="302"/>
    </row>
    <row r="30" spans="1:19" x14ac:dyDescent="0.2">
      <c r="A30" s="194" t="s">
        <v>116</v>
      </c>
      <c r="B30" s="14">
        <v>2018</v>
      </c>
      <c r="C30" s="104"/>
      <c r="D30" s="281">
        <v>94</v>
      </c>
      <c r="E30" s="25">
        <f t="shared" si="1"/>
        <v>0.6</v>
      </c>
      <c r="F30" s="313">
        <v>50</v>
      </c>
      <c r="G30" s="315">
        <v>30</v>
      </c>
      <c r="H30" s="313">
        <v>14</v>
      </c>
      <c r="I30" s="211">
        <f t="shared" si="2"/>
        <v>53.2</v>
      </c>
      <c r="J30" s="289">
        <f t="shared" si="3"/>
        <v>31.9</v>
      </c>
      <c r="K30" s="211">
        <f t="shared" si="4"/>
        <v>14.9</v>
      </c>
      <c r="L30" s="293">
        <v>20</v>
      </c>
      <c r="M30" s="25">
        <v>-15.3</v>
      </c>
      <c r="N30" s="295">
        <v>3.7</v>
      </c>
      <c r="Q30" s="302"/>
      <c r="R30" s="302"/>
      <c r="S30" s="302"/>
    </row>
    <row r="31" spans="1:19" x14ac:dyDescent="0.2">
      <c r="A31" s="196" t="s">
        <v>135</v>
      </c>
      <c r="B31" s="284">
        <v>1995</v>
      </c>
      <c r="C31" s="131"/>
      <c r="D31" s="281">
        <v>90</v>
      </c>
      <c r="E31" s="25">
        <f t="shared" si="1"/>
        <v>0.6</v>
      </c>
      <c r="F31" s="313">
        <v>71</v>
      </c>
      <c r="G31" s="315">
        <v>10</v>
      </c>
      <c r="H31" s="313">
        <v>9</v>
      </c>
      <c r="I31" s="211">
        <f t="shared" si="2"/>
        <v>78.900000000000006</v>
      </c>
      <c r="J31" s="289">
        <f t="shared" si="3"/>
        <v>11.1</v>
      </c>
      <c r="K31" s="211">
        <f t="shared" si="4"/>
        <v>10</v>
      </c>
      <c r="L31" s="293">
        <v>16</v>
      </c>
      <c r="M31" s="25">
        <v>-11.8</v>
      </c>
      <c r="N31" s="295">
        <v>7.8</v>
      </c>
      <c r="Q31" s="302"/>
      <c r="R31" s="302"/>
      <c r="S31" s="302"/>
    </row>
    <row r="32" spans="1:19" x14ac:dyDescent="0.2">
      <c r="A32" s="196" t="s">
        <v>115</v>
      </c>
      <c r="B32" s="284">
        <v>1997</v>
      </c>
      <c r="C32" s="131"/>
      <c r="D32" s="281">
        <v>89</v>
      </c>
      <c r="E32" s="25">
        <f t="shared" si="1"/>
        <v>0.6</v>
      </c>
      <c r="F32" s="313">
        <v>68</v>
      </c>
      <c r="G32" s="315">
        <v>9</v>
      </c>
      <c r="H32" s="313">
        <v>12</v>
      </c>
      <c r="I32" s="211">
        <f t="shared" si="2"/>
        <v>76.400000000000006</v>
      </c>
      <c r="J32" s="289">
        <f t="shared" si="3"/>
        <v>10.1</v>
      </c>
      <c r="K32" s="211">
        <f t="shared" si="4"/>
        <v>13.5</v>
      </c>
      <c r="L32" s="293">
        <v>12</v>
      </c>
      <c r="M32" s="25">
        <v>-22.6</v>
      </c>
      <c r="N32" s="295">
        <v>10</v>
      </c>
      <c r="Q32" s="302"/>
      <c r="R32" s="302"/>
      <c r="S32" s="302"/>
    </row>
    <row r="33" spans="1:19" x14ac:dyDescent="0.2">
      <c r="A33" s="203" t="s">
        <v>118</v>
      </c>
      <c r="B33" s="285"/>
      <c r="C33" s="166"/>
      <c r="D33" s="167">
        <f>SUM(D3:D32)</f>
        <v>12502</v>
      </c>
      <c r="E33" s="25">
        <f t="shared" si="1"/>
        <v>81.900000000000006</v>
      </c>
      <c r="F33" s="238">
        <f>SUM(F3:F32)</f>
        <v>8498</v>
      </c>
      <c r="G33" s="33">
        <f>SUM(G3:G32)</f>
        <v>2510</v>
      </c>
      <c r="H33" s="238">
        <f>SUM(H3:H32)</f>
        <v>1494</v>
      </c>
      <c r="I33" s="211">
        <f t="shared" si="2"/>
        <v>68</v>
      </c>
      <c r="J33" s="289">
        <f t="shared" si="3"/>
        <v>20.100000000000001</v>
      </c>
      <c r="K33" s="211">
        <f t="shared" si="4"/>
        <v>12</v>
      </c>
      <c r="L33" s="294">
        <v>28</v>
      </c>
      <c r="M33" s="25">
        <v>-12.1</v>
      </c>
      <c r="N33" s="295">
        <v>4.0999999999999996</v>
      </c>
      <c r="Q33" s="302"/>
      <c r="R33" s="302"/>
      <c r="S33" s="302"/>
    </row>
    <row r="34" spans="1:19" x14ac:dyDescent="0.2">
      <c r="A34" s="316" t="s">
        <v>17</v>
      </c>
      <c r="B34" s="286"/>
      <c r="C34" s="168"/>
      <c r="D34" s="317">
        <v>15265</v>
      </c>
      <c r="E34" s="318">
        <v>100</v>
      </c>
      <c r="F34" s="319">
        <v>10502</v>
      </c>
      <c r="G34" s="320">
        <v>2972</v>
      </c>
      <c r="H34" s="319">
        <v>1791</v>
      </c>
      <c r="I34" s="321">
        <f>ROUND((F34/$D34)*100,1)</f>
        <v>68.8</v>
      </c>
      <c r="J34" s="310">
        <f t="shared" ref="J34:K34" si="5">ROUND((G34/$D34)*100,1)</f>
        <v>19.5</v>
      </c>
      <c r="K34" s="321">
        <f t="shared" si="5"/>
        <v>11.7</v>
      </c>
      <c r="L34" s="296">
        <v>28</v>
      </c>
      <c r="M34" s="297">
        <v>-15</v>
      </c>
      <c r="N34" s="322">
        <v>2</v>
      </c>
      <c r="Q34" s="302"/>
      <c r="R34" s="302"/>
      <c r="S34" s="302"/>
    </row>
    <row r="35" spans="1:19" s="232" customFormat="1" x14ac:dyDescent="0.2">
      <c r="A35" s="195"/>
      <c r="B35" s="195"/>
      <c r="C35" s="17"/>
      <c r="D35" s="237"/>
      <c r="E35" s="165"/>
      <c r="F35" s="238"/>
      <c r="G35" s="239"/>
      <c r="H35" s="164"/>
      <c r="I35" s="151"/>
      <c r="J35" s="151"/>
      <c r="K35" s="151"/>
      <c r="L35" s="239"/>
      <c r="M35" s="165"/>
      <c r="N35" s="236"/>
    </row>
    <row r="36" spans="1:19" x14ac:dyDescent="0.2">
      <c r="A36" s="88" t="s">
        <v>78</v>
      </c>
      <c r="B36" s="88"/>
      <c r="C36" s="169"/>
      <c r="D36" s="89"/>
      <c r="E36" s="169"/>
      <c r="F36" s="80"/>
      <c r="G36" s="80"/>
      <c r="H36" s="80"/>
      <c r="I36" s="80"/>
      <c r="J36" s="80"/>
      <c r="K36" s="80"/>
      <c r="L36" s="80"/>
      <c r="M36" s="45"/>
      <c r="N36" s="45"/>
    </row>
    <row r="37" spans="1:19" x14ac:dyDescent="0.2">
      <c r="A37" s="90" t="s">
        <v>79</v>
      </c>
      <c r="B37" s="90"/>
      <c r="C37" s="170"/>
      <c r="D37" s="91"/>
      <c r="E37" s="127"/>
      <c r="F37" s="127"/>
      <c r="G37" s="80"/>
      <c r="H37" s="127"/>
      <c r="I37" s="127"/>
      <c r="J37" s="127"/>
      <c r="K37" s="80"/>
      <c r="L37" s="80"/>
      <c r="M37" s="45"/>
      <c r="N37" s="45"/>
    </row>
    <row r="38" spans="1:19" x14ac:dyDescent="0.2">
      <c r="A38" s="15" t="s">
        <v>87</v>
      </c>
      <c r="B38" s="15"/>
      <c r="C38" s="170"/>
      <c r="D38" s="92"/>
      <c r="E38" s="127"/>
      <c r="F38" s="127"/>
      <c r="G38" s="80"/>
      <c r="H38" s="127"/>
      <c r="I38" s="127"/>
      <c r="J38" s="127"/>
      <c r="K38" s="127"/>
      <c r="L38" s="80"/>
      <c r="M38" s="45"/>
      <c r="N38" s="45"/>
    </row>
    <row r="39" spans="1:19" x14ac:dyDescent="0.2">
      <c r="A39" s="15" t="s">
        <v>172</v>
      </c>
      <c r="B39" s="15"/>
      <c r="C39" s="4"/>
      <c r="E39" s="1"/>
      <c r="G39" s="4"/>
      <c r="H39" s="4"/>
      <c r="I39" s="4"/>
      <c r="J39" s="1"/>
      <c r="K39" s="4"/>
      <c r="L39" s="4"/>
      <c r="M39" s="1"/>
      <c r="N39" s="1"/>
    </row>
    <row r="40" spans="1:19" x14ac:dyDescent="0.2">
      <c r="A40" s="334" t="s">
        <v>173</v>
      </c>
      <c r="B40" s="279"/>
      <c r="C40" s="4"/>
      <c r="E40" s="1"/>
      <c r="G40" s="4"/>
      <c r="H40" s="4"/>
      <c r="I40" s="4"/>
      <c r="J40" s="1"/>
      <c r="K40" s="4"/>
      <c r="L40" s="4"/>
      <c r="M40" s="1"/>
      <c r="N40" s="1"/>
    </row>
    <row r="72" spans="14:14" x14ac:dyDescent="0.2">
      <c r="N72" s="4" t="s">
        <v>62</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workbookViewId="0">
      <selection activeCell="M21" sqref="M21"/>
    </sheetView>
  </sheetViews>
  <sheetFormatPr baseColWidth="10" defaultRowHeight="12.75" x14ac:dyDescent="0.2"/>
  <cols>
    <col min="1" max="1" width="71.28515625" style="122" customWidth="1"/>
    <col min="2" max="3" width="9.28515625" customWidth="1"/>
    <col min="4" max="4" width="8.140625" customWidth="1"/>
    <col min="5" max="13" width="9.28515625" customWidth="1"/>
    <col min="14" max="14" width="9.28515625" style="232" customWidth="1"/>
    <col min="15" max="15" width="12.28515625" customWidth="1"/>
  </cols>
  <sheetData>
    <row r="1" spans="1:16" x14ac:dyDescent="0.2">
      <c r="A1" s="366" t="s">
        <v>169</v>
      </c>
      <c r="B1" s="366"/>
      <c r="C1" s="366"/>
      <c r="D1" s="366"/>
      <c r="E1" s="6"/>
      <c r="F1" s="6"/>
      <c r="G1" s="6"/>
      <c r="H1" s="6"/>
      <c r="I1" s="6"/>
      <c r="J1" s="6"/>
      <c r="K1" s="6"/>
      <c r="L1" s="6"/>
      <c r="M1" s="6"/>
      <c r="N1" s="6"/>
      <c r="O1" s="6"/>
    </row>
    <row r="2" spans="1:16" ht="13.5" thickBot="1" x14ac:dyDescent="0.25">
      <c r="A2" s="81"/>
      <c r="B2" s="120"/>
      <c r="C2" s="120"/>
      <c r="D2" s="120"/>
      <c r="E2" s="120"/>
      <c r="F2" s="120"/>
      <c r="G2" s="5"/>
      <c r="H2" s="5"/>
      <c r="I2" s="5"/>
      <c r="J2" s="5"/>
      <c r="K2" s="5"/>
      <c r="L2" s="5"/>
      <c r="M2" s="5"/>
      <c r="N2" s="5"/>
      <c r="O2" s="121"/>
      <c r="P2" s="5"/>
    </row>
    <row r="3" spans="1:16" s="273" customFormat="1" ht="36.75" thickTop="1" x14ac:dyDescent="0.2">
      <c r="A3" s="272"/>
      <c r="B3" s="144">
        <v>2008</v>
      </c>
      <c r="C3" s="146">
        <v>2009</v>
      </c>
      <c r="D3" s="146">
        <v>2010</v>
      </c>
      <c r="E3" s="146">
        <v>2011</v>
      </c>
      <c r="F3" s="146">
        <v>2012</v>
      </c>
      <c r="G3" s="146">
        <v>2013</v>
      </c>
      <c r="H3" s="146">
        <v>2014</v>
      </c>
      <c r="I3" s="146">
        <v>2015</v>
      </c>
      <c r="J3" s="146">
        <v>2016</v>
      </c>
      <c r="K3" s="146">
        <v>2017</v>
      </c>
      <c r="L3" s="145">
        <v>2018</v>
      </c>
      <c r="M3" s="147">
        <v>2019</v>
      </c>
      <c r="N3" s="147">
        <v>2020</v>
      </c>
      <c r="O3" s="274" t="s">
        <v>139</v>
      </c>
      <c r="P3" s="274" t="s">
        <v>142</v>
      </c>
    </row>
    <row r="4" spans="1:16" s="5" customFormat="1" ht="12" x14ac:dyDescent="0.2">
      <c r="A4" s="186" t="s">
        <v>82</v>
      </c>
      <c r="B4" s="135">
        <v>2675</v>
      </c>
      <c r="C4" s="135">
        <v>2529</v>
      </c>
      <c r="D4" s="135">
        <v>2256</v>
      </c>
      <c r="E4" s="135">
        <v>2308</v>
      </c>
      <c r="F4" s="135">
        <v>2443</v>
      </c>
      <c r="G4" s="135">
        <v>2278</v>
      </c>
      <c r="H4" s="135">
        <v>2234</v>
      </c>
      <c r="I4" s="135">
        <v>2108</v>
      </c>
      <c r="J4" s="135">
        <v>2148</v>
      </c>
      <c r="K4" s="135">
        <v>2186</v>
      </c>
      <c r="L4" s="135">
        <v>2298</v>
      </c>
      <c r="M4" s="135">
        <v>2667</v>
      </c>
      <c r="N4" s="270">
        <v>3265</v>
      </c>
      <c r="O4" s="139"/>
      <c r="P4" s="275">
        <v>2020</v>
      </c>
    </row>
    <row r="5" spans="1:16" s="5" customFormat="1" ht="12" x14ac:dyDescent="0.2">
      <c r="A5" s="187" t="s">
        <v>89</v>
      </c>
      <c r="B5" s="136">
        <v>3513</v>
      </c>
      <c r="C5" s="136">
        <v>3489</v>
      </c>
      <c r="D5" s="136">
        <v>3520</v>
      </c>
      <c r="E5" s="136">
        <v>3596</v>
      </c>
      <c r="F5" s="136">
        <v>3233</v>
      </c>
      <c r="G5" s="136">
        <v>3106</v>
      </c>
      <c r="H5" s="136">
        <v>3003</v>
      </c>
      <c r="I5" s="136">
        <v>2993</v>
      </c>
      <c r="J5" s="136">
        <v>2734</v>
      </c>
      <c r="K5" s="136">
        <v>2698</v>
      </c>
      <c r="L5" s="136">
        <v>3657</v>
      </c>
      <c r="M5" s="137">
        <v>2011</v>
      </c>
      <c r="N5" s="271">
        <v>1522</v>
      </c>
      <c r="O5" s="140">
        <v>2019</v>
      </c>
      <c r="P5" s="138">
        <v>2021</v>
      </c>
    </row>
    <row r="6" spans="1:16" s="5" customFormat="1" ht="12" x14ac:dyDescent="0.2">
      <c r="A6" s="188" t="s">
        <v>76</v>
      </c>
      <c r="B6" s="137">
        <v>87</v>
      </c>
      <c r="C6" s="137">
        <v>576</v>
      </c>
      <c r="D6" s="137">
        <v>755</v>
      </c>
      <c r="E6" s="137">
        <v>1079</v>
      </c>
      <c r="F6" s="137">
        <v>1042</v>
      </c>
      <c r="G6" s="137">
        <v>1113</v>
      </c>
      <c r="H6" s="137">
        <v>1032</v>
      </c>
      <c r="I6" s="137">
        <v>1126</v>
      </c>
      <c r="J6" s="137">
        <v>1106</v>
      </c>
      <c r="K6" s="137">
        <v>1086</v>
      </c>
      <c r="L6" s="137">
        <v>1134</v>
      </c>
      <c r="M6" s="137">
        <v>1248</v>
      </c>
      <c r="N6" s="271">
        <v>1291</v>
      </c>
      <c r="O6" s="140"/>
      <c r="P6" s="276"/>
    </row>
    <row r="7" spans="1:16" s="5" customFormat="1" ht="12" x14ac:dyDescent="0.2">
      <c r="A7" s="189" t="s">
        <v>80</v>
      </c>
      <c r="B7" s="137">
        <v>605</v>
      </c>
      <c r="C7" s="137">
        <v>597</v>
      </c>
      <c r="D7" s="137">
        <v>577</v>
      </c>
      <c r="E7" s="137">
        <v>744</v>
      </c>
      <c r="F7" s="137">
        <v>736</v>
      </c>
      <c r="G7" s="137">
        <v>902</v>
      </c>
      <c r="H7" s="137">
        <v>963</v>
      </c>
      <c r="I7" s="137">
        <v>1000</v>
      </c>
      <c r="J7" s="137">
        <v>1054</v>
      </c>
      <c r="K7" s="137">
        <v>1032</v>
      </c>
      <c r="L7" s="137">
        <v>1029</v>
      </c>
      <c r="M7" s="137">
        <v>1114</v>
      </c>
      <c r="N7" s="271">
        <v>1085</v>
      </c>
      <c r="O7" s="141">
        <v>2006</v>
      </c>
      <c r="P7" s="138">
        <v>2020</v>
      </c>
    </row>
    <row r="8" spans="1:16" s="5" customFormat="1" ht="12" x14ac:dyDescent="0.2">
      <c r="A8" s="243" t="s">
        <v>161</v>
      </c>
      <c r="B8" s="138">
        <v>1179</v>
      </c>
      <c r="C8" s="138">
        <v>1039</v>
      </c>
      <c r="D8" s="138">
        <v>1050</v>
      </c>
      <c r="E8" s="138">
        <v>1052</v>
      </c>
      <c r="F8" s="138">
        <v>1042</v>
      </c>
      <c r="G8" s="138">
        <v>816</v>
      </c>
      <c r="H8" s="138">
        <v>768</v>
      </c>
      <c r="I8" s="138">
        <v>768</v>
      </c>
      <c r="J8" s="138">
        <v>687</v>
      </c>
      <c r="K8" s="138">
        <v>621</v>
      </c>
      <c r="L8" s="138">
        <v>615</v>
      </c>
      <c r="M8" s="138">
        <v>644</v>
      </c>
      <c r="N8" s="148">
        <v>573</v>
      </c>
      <c r="O8" s="143">
        <v>2013</v>
      </c>
      <c r="P8" s="277"/>
    </row>
    <row r="9" spans="1:16" s="5" customFormat="1" ht="12" x14ac:dyDescent="0.2">
      <c r="A9" s="336" t="s">
        <v>164</v>
      </c>
      <c r="B9" s="137">
        <v>1793</v>
      </c>
      <c r="C9" s="137">
        <v>2495</v>
      </c>
      <c r="D9" s="137">
        <v>691</v>
      </c>
      <c r="E9" s="137">
        <v>689</v>
      </c>
      <c r="F9" s="137">
        <v>743</v>
      </c>
      <c r="G9" s="137">
        <v>833</v>
      </c>
      <c r="H9" s="137">
        <v>818</v>
      </c>
      <c r="I9" s="137">
        <v>835</v>
      </c>
      <c r="J9" s="137">
        <v>838</v>
      </c>
      <c r="K9" s="137">
        <v>749</v>
      </c>
      <c r="L9" s="137">
        <v>757</v>
      </c>
      <c r="M9" s="137">
        <v>886</v>
      </c>
      <c r="N9" s="271">
        <v>433</v>
      </c>
      <c r="O9" s="142">
        <v>2020</v>
      </c>
      <c r="P9" s="138"/>
    </row>
    <row r="10" spans="1:16" s="6" customFormat="1" ht="12" x14ac:dyDescent="0.2">
      <c r="A10" s="190" t="s">
        <v>90</v>
      </c>
      <c r="B10" s="138">
        <v>538</v>
      </c>
      <c r="C10" s="138">
        <v>458</v>
      </c>
      <c r="D10" s="138">
        <v>487</v>
      </c>
      <c r="E10" s="138">
        <v>519</v>
      </c>
      <c r="F10" s="138">
        <v>586</v>
      </c>
      <c r="G10" s="138">
        <v>631</v>
      </c>
      <c r="H10" s="138">
        <v>615</v>
      </c>
      <c r="I10" s="138">
        <v>602</v>
      </c>
      <c r="J10" s="138">
        <v>589</v>
      </c>
      <c r="K10" s="138">
        <v>524</v>
      </c>
      <c r="L10" s="138">
        <v>548</v>
      </c>
      <c r="M10" s="138">
        <v>545</v>
      </c>
      <c r="N10" s="148">
        <v>417</v>
      </c>
      <c r="O10" s="143">
        <v>1991</v>
      </c>
      <c r="P10" s="104">
        <v>2021</v>
      </c>
    </row>
    <row r="11" spans="1:16" x14ac:dyDescent="0.2">
      <c r="A11" s="190" t="s">
        <v>162</v>
      </c>
      <c r="B11" s="138">
        <v>676</v>
      </c>
      <c r="C11" s="138">
        <v>674</v>
      </c>
      <c r="D11" s="138">
        <v>844</v>
      </c>
      <c r="E11" s="138">
        <v>680</v>
      </c>
      <c r="F11" s="138">
        <v>725</v>
      </c>
      <c r="G11" s="138">
        <v>754</v>
      </c>
      <c r="H11" s="138">
        <v>690</v>
      </c>
      <c r="I11" s="138">
        <v>691</v>
      </c>
      <c r="J11" s="138">
        <v>713</v>
      </c>
      <c r="K11" s="138">
        <v>664</v>
      </c>
      <c r="L11" s="138">
        <v>680</v>
      </c>
      <c r="M11" s="138">
        <v>673</v>
      </c>
      <c r="N11" s="148">
        <v>368</v>
      </c>
      <c r="O11" s="143">
        <v>2020</v>
      </c>
      <c r="P11" s="138"/>
    </row>
    <row r="12" spans="1:16" x14ac:dyDescent="0.2">
      <c r="A12" s="189" t="s">
        <v>163</v>
      </c>
      <c r="B12" s="138">
        <v>445</v>
      </c>
      <c r="C12" s="138">
        <v>390</v>
      </c>
      <c r="D12" s="138">
        <v>413</v>
      </c>
      <c r="E12" s="138">
        <v>368</v>
      </c>
      <c r="F12" s="138">
        <v>411</v>
      </c>
      <c r="G12" s="138">
        <v>424</v>
      </c>
      <c r="H12" s="138">
        <v>464</v>
      </c>
      <c r="I12" s="138">
        <v>454</v>
      </c>
      <c r="J12" s="138">
        <v>522</v>
      </c>
      <c r="K12" s="138">
        <v>544</v>
      </c>
      <c r="L12" s="138">
        <v>464</v>
      </c>
      <c r="M12" s="138">
        <v>516</v>
      </c>
      <c r="N12" s="148">
        <v>297</v>
      </c>
      <c r="O12" s="269">
        <v>2020</v>
      </c>
      <c r="P12" s="278"/>
    </row>
    <row r="13" spans="1:16" x14ac:dyDescent="0.2">
      <c r="A13" s="335" t="s">
        <v>141</v>
      </c>
      <c r="B13" s="367">
        <v>22013</v>
      </c>
      <c r="C13" s="367">
        <v>22234</v>
      </c>
      <c r="D13" s="368">
        <v>19914</v>
      </c>
      <c r="E13" s="367">
        <v>20950</v>
      </c>
      <c r="F13" s="369">
        <v>20762</v>
      </c>
      <c r="G13" s="369">
        <v>20682</v>
      </c>
      <c r="H13" s="369">
        <v>19893</v>
      </c>
      <c r="I13" s="370">
        <v>19324</v>
      </c>
      <c r="J13" s="370">
        <v>18660</v>
      </c>
      <c r="K13" s="370">
        <v>18135</v>
      </c>
      <c r="L13" s="371">
        <v>19436</v>
      </c>
      <c r="M13" s="372">
        <v>17953</v>
      </c>
      <c r="N13" s="372">
        <v>15265</v>
      </c>
      <c r="O13" s="373"/>
      <c r="P13" s="374"/>
    </row>
    <row r="15" spans="1:16" x14ac:dyDescent="0.2">
      <c r="A15" s="15" t="s">
        <v>87</v>
      </c>
      <c r="B15" s="5"/>
      <c r="C15" s="5"/>
      <c r="D15" s="5"/>
      <c r="E15" s="5"/>
      <c r="F15" s="5"/>
      <c r="G15" s="5"/>
      <c r="H15" s="5"/>
      <c r="I15" s="5"/>
      <c r="J15" s="5"/>
      <c r="K15" s="5"/>
      <c r="L15" s="5"/>
      <c r="M15" s="5"/>
      <c r="N15" s="5"/>
      <c r="O15" s="5"/>
    </row>
    <row r="16" spans="1:16" x14ac:dyDescent="0.2">
      <c r="A16" s="15" t="s">
        <v>172</v>
      </c>
      <c r="B16" s="5"/>
      <c r="C16" s="5"/>
      <c r="D16" s="5"/>
      <c r="E16" s="5"/>
      <c r="F16" s="5"/>
      <c r="G16" s="5"/>
      <c r="H16" s="5"/>
      <c r="I16" s="5"/>
      <c r="J16" s="5"/>
      <c r="K16" s="5"/>
      <c r="L16" s="5"/>
      <c r="M16" s="5"/>
      <c r="N16" s="5"/>
      <c r="O16" s="5"/>
    </row>
    <row r="17" spans="1:15" x14ac:dyDescent="0.2">
      <c r="A17" s="334" t="s">
        <v>173</v>
      </c>
      <c r="B17" s="5"/>
      <c r="C17" s="5"/>
      <c r="D17" s="5"/>
      <c r="E17" s="5"/>
      <c r="F17" s="5"/>
      <c r="G17" s="5"/>
      <c r="H17" s="5"/>
      <c r="I17" s="5"/>
      <c r="J17" s="5"/>
      <c r="K17" s="5"/>
      <c r="L17" s="5"/>
      <c r="M17" s="5"/>
      <c r="N17" s="5"/>
      <c r="O17" s="5"/>
    </row>
  </sheetData>
  <sortState ref="A3:R11">
    <sortCondition descending="1" ref="N3:N11"/>
  </sortState>
  <pageMargins left="0.7" right="0.7" top="0.75" bottom="0.75" header="0.3" footer="0.3"/>
  <pageSetup paperSize="9" scale="5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40" sqref="E40"/>
    </sheetView>
  </sheetViews>
  <sheetFormatPr baseColWidth="10" defaultRowHeight="12.75" x14ac:dyDescent="0.2"/>
  <cols>
    <col min="16" max="16" width="11.42578125" style="232"/>
  </cols>
  <sheetData>
    <row r="1" spans="1:17" s="5" customFormat="1" thickBot="1" x14ac:dyDescent="0.25">
      <c r="A1" s="52" t="s">
        <v>170</v>
      </c>
      <c r="B1" s="47"/>
      <c r="C1" s="47"/>
      <c r="D1" s="244"/>
      <c r="E1" s="47"/>
      <c r="F1" s="47"/>
      <c r="G1" s="48"/>
      <c r="H1" s="48"/>
      <c r="I1" s="48"/>
      <c r="J1" s="49"/>
      <c r="K1" s="49"/>
      <c r="L1" s="47"/>
      <c r="M1" s="47"/>
      <c r="N1" s="47"/>
      <c r="O1" s="47"/>
      <c r="P1" s="49"/>
      <c r="Q1" s="49"/>
    </row>
    <row r="2" spans="1:17" s="5" customFormat="1" thickTop="1" x14ac:dyDescent="0.2">
      <c r="A2" s="351" t="s">
        <v>63</v>
      </c>
      <c r="B2" s="353" t="s">
        <v>13</v>
      </c>
      <c r="C2" s="354"/>
      <c r="D2" s="355" t="s">
        <v>25</v>
      </c>
      <c r="E2" s="356"/>
      <c r="F2" s="356"/>
      <c r="G2" s="357" t="s">
        <v>83</v>
      </c>
      <c r="H2" s="358"/>
      <c r="I2" s="358"/>
      <c r="J2" s="358"/>
      <c r="K2" s="358"/>
      <c r="L2" s="358"/>
      <c r="M2" s="358"/>
      <c r="N2" s="358"/>
      <c r="O2" s="358"/>
      <c r="P2" s="358"/>
      <c r="Q2" s="358"/>
    </row>
    <row r="3" spans="1:17" s="5" customFormat="1" ht="60" x14ac:dyDescent="0.2">
      <c r="A3" s="352"/>
      <c r="B3" s="118" t="s">
        <v>64</v>
      </c>
      <c r="C3" s="18" t="s">
        <v>138</v>
      </c>
      <c r="D3" s="245" t="s">
        <v>65</v>
      </c>
      <c r="E3" s="18" t="s">
        <v>138</v>
      </c>
      <c r="F3" s="19" t="s">
        <v>70</v>
      </c>
      <c r="G3" s="20" t="s">
        <v>66</v>
      </c>
      <c r="H3" s="18" t="s">
        <v>138</v>
      </c>
      <c r="I3" s="21" t="s">
        <v>81</v>
      </c>
      <c r="J3" s="108" t="s">
        <v>16</v>
      </c>
      <c r="K3" s="108" t="s">
        <v>57</v>
      </c>
      <c r="L3" s="108" t="s">
        <v>58</v>
      </c>
      <c r="M3" s="108" t="s">
        <v>71</v>
      </c>
      <c r="N3" s="21" t="s">
        <v>73</v>
      </c>
      <c r="O3" s="21" t="s">
        <v>72</v>
      </c>
      <c r="P3" s="22" t="s">
        <v>74</v>
      </c>
      <c r="Q3" s="22" t="s">
        <v>140</v>
      </c>
    </row>
    <row r="4" spans="1:17" s="5" customFormat="1" ht="12" x14ac:dyDescent="0.2">
      <c r="A4" s="197" t="s">
        <v>26</v>
      </c>
      <c r="B4" s="23">
        <v>1132</v>
      </c>
      <c r="C4" s="24">
        <v>-22.5</v>
      </c>
      <c r="D4" s="246">
        <v>760</v>
      </c>
      <c r="E4" s="25">
        <v>-8.1999999999999993</v>
      </c>
      <c r="F4" s="26">
        <v>5</v>
      </c>
      <c r="G4" s="27">
        <v>784</v>
      </c>
      <c r="H4" s="28">
        <v>-7.7</v>
      </c>
      <c r="I4" s="29">
        <f>ROUND((G4/15258)*100,1)</f>
        <v>5.0999999999999996</v>
      </c>
      <c r="J4" s="109">
        <v>508</v>
      </c>
      <c r="K4" s="109">
        <v>122</v>
      </c>
      <c r="L4" s="109">
        <v>154</v>
      </c>
      <c r="M4" s="109">
        <v>22</v>
      </c>
      <c r="N4" s="29">
        <v>64.8</v>
      </c>
      <c r="O4" s="29">
        <v>15.6</v>
      </c>
      <c r="P4" s="30">
        <v>19.600000000000001</v>
      </c>
      <c r="Q4" s="252">
        <v>89</v>
      </c>
    </row>
    <row r="5" spans="1:17" s="5" customFormat="1" ht="12" x14ac:dyDescent="0.2">
      <c r="A5" s="194" t="s">
        <v>27</v>
      </c>
      <c r="B5" s="31">
        <v>454</v>
      </c>
      <c r="C5" s="24">
        <v>-39.9</v>
      </c>
      <c r="D5" s="247">
        <v>437</v>
      </c>
      <c r="E5" s="25">
        <v>-2.5</v>
      </c>
      <c r="F5" s="26">
        <v>2.9</v>
      </c>
      <c r="G5" s="32">
        <v>347</v>
      </c>
      <c r="H5" s="28">
        <v>-22.9</v>
      </c>
      <c r="I5" s="29">
        <f t="shared" ref="I5:I33" si="0">ROUND((G5/15258)*100,1)</f>
        <v>2.2999999999999998</v>
      </c>
      <c r="J5" s="109">
        <v>252</v>
      </c>
      <c r="K5" s="109">
        <v>69</v>
      </c>
      <c r="L5" s="109">
        <v>26</v>
      </c>
      <c r="M5" s="109">
        <v>13</v>
      </c>
      <c r="N5" s="29">
        <v>72.599999999999994</v>
      </c>
      <c r="O5" s="29">
        <v>19.899999999999999</v>
      </c>
      <c r="P5" s="30">
        <v>7.5</v>
      </c>
      <c r="Q5" s="252">
        <v>47</v>
      </c>
    </row>
    <row r="6" spans="1:17" s="5" customFormat="1" ht="12" x14ac:dyDescent="0.2">
      <c r="A6" s="194" t="s">
        <v>28</v>
      </c>
      <c r="B6" s="31">
        <v>266</v>
      </c>
      <c r="C6" s="24">
        <v>-12.5</v>
      </c>
      <c r="D6" s="247">
        <v>246</v>
      </c>
      <c r="E6" s="25">
        <v>69.7</v>
      </c>
      <c r="F6" s="26">
        <v>1.6</v>
      </c>
      <c r="G6" s="32">
        <v>225</v>
      </c>
      <c r="H6" s="28">
        <v>-10</v>
      </c>
      <c r="I6" s="29">
        <f t="shared" si="0"/>
        <v>1.5</v>
      </c>
      <c r="J6" s="109">
        <v>145</v>
      </c>
      <c r="K6" s="109">
        <v>64</v>
      </c>
      <c r="L6" s="109">
        <v>16</v>
      </c>
      <c r="M6" s="109">
        <v>8</v>
      </c>
      <c r="N6" s="29">
        <v>64.400000000000006</v>
      </c>
      <c r="O6" s="29">
        <v>28.4</v>
      </c>
      <c r="P6" s="30">
        <v>7.1</v>
      </c>
      <c r="Q6" s="252">
        <v>34</v>
      </c>
    </row>
    <row r="7" spans="1:17" s="5" customFormat="1" ht="12" x14ac:dyDescent="0.2">
      <c r="A7" s="194" t="s">
        <v>29</v>
      </c>
      <c r="B7" s="31">
        <v>902</v>
      </c>
      <c r="C7" s="24">
        <v>-9.9</v>
      </c>
      <c r="D7" s="34">
        <v>385</v>
      </c>
      <c r="E7" s="25">
        <v>-36.4</v>
      </c>
      <c r="F7" s="26">
        <v>2.5</v>
      </c>
      <c r="G7" s="32">
        <v>564</v>
      </c>
      <c r="H7" s="28">
        <v>-6.3</v>
      </c>
      <c r="I7" s="29">
        <f t="shared" si="0"/>
        <v>3.7</v>
      </c>
      <c r="J7" s="109">
        <v>379</v>
      </c>
      <c r="K7" s="109">
        <v>101</v>
      </c>
      <c r="L7" s="109">
        <v>84</v>
      </c>
      <c r="M7" s="109">
        <v>16</v>
      </c>
      <c r="N7" s="29">
        <v>67.2</v>
      </c>
      <c r="O7" s="29">
        <v>17.899999999999999</v>
      </c>
      <c r="P7" s="30">
        <v>14.9</v>
      </c>
      <c r="Q7" s="252">
        <v>97</v>
      </c>
    </row>
    <row r="8" spans="1:17" s="5" customFormat="1" ht="12" x14ac:dyDescent="0.2">
      <c r="A8" s="194" t="s">
        <v>30</v>
      </c>
      <c r="B8" s="31">
        <v>291</v>
      </c>
      <c r="C8" s="24">
        <v>-16.600000000000001</v>
      </c>
      <c r="D8" s="34">
        <v>233</v>
      </c>
      <c r="E8" s="25">
        <v>30.9</v>
      </c>
      <c r="F8" s="26">
        <v>1.5</v>
      </c>
      <c r="G8" s="34">
        <v>237</v>
      </c>
      <c r="H8" s="28">
        <v>16.7</v>
      </c>
      <c r="I8" s="29">
        <f t="shared" si="0"/>
        <v>1.6</v>
      </c>
      <c r="J8" s="109">
        <v>166</v>
      </c>
      <c r="K8" s="33">
        <v>47</v>
      </c>
      <c r="L8" s="33">
        <v>24</v>
      </c>
      <c r="M8" s="33">
        <v>1</v>
      </c>
      <c r="N8" s="29">
        <v>70</v>
      </c>
      <c r="O8" s="29">
        <v>19.8</v>
      </c>
      <c r="P8" s="30">
        <v>10.1</v>
      </c>
      <c r="Q8" s="252">
        <v>52</v>
      </c>
    </row>
    <row r="9" spans="1:17" s="5" customFormat="1" ht="10.9" customHeight="1" x14ac:dyDescent="0.2">
      <c r="A9" s="194" t="s">
        <v>31</v>
      </c>
      <c r="B9" s="31">
        <v>150</v>
      </c>
      <c r="C9" s="24">
        <v>-23.1</v>
      </c>
      <c r="D9" s="34">
        <v>75</v>
      </c>
      <c r="E9" s="25">
        <v>-19.399999999999999</v>
      </c>
      <c r="F9" s="26">
        <v>0.5</v>
      </c>
      <c r="G9" s="32">
        <v>41</v>
      </c>
      <c r="H9" s="28">
        <v>-10.9</v>
      </c>
      <c r="I9" s="29">
        <f t="shared" si="0"/>
        <v>0.3</v>
      </c>
      <c r="J9" s="109">
        <v>31</v>
      </c>
      <c r="K9" s="109">
        <v>6</v>
      </c>
      <c r="L9" s="109">
        <v>4</v>
      </c>
      <c r="M9" s="109">
        <v>13</v>
      </c>
      <c r="N9" s="29">
        <v>75.599999999999994</v>
      </c>
      <c r="O9" s="29">
        <v>14.6</v>
      </c>
      <c r="P9" s="30">
        <v>9.8000000000000007</v>
      </c>
      <c r="Q9" s="252">
        <v>17</v>
      </c>
    </row>
    <row r="10" spans="1:17" s="5" customFormat="1" ht="12" x14ac:dyDescent="0.2">
      <c r="A10" s="194" t="s">
        <v>32</v>
      </c>
      <c r="B10" s="31">
        <v>1652</v>
      </c>
      <c r="C10" s="24">
        <v>-30.8</v>
      </c>
      <c r="D10" s="247">
        <v>1248</v>
      </c>
      <c r="E10" s="25">
        <v>-10.3</v>
      </c>
      <c r="F10" s="26">
        <v>8.1999999999999993</v>
      </c>
      <c r="G10" s="35"/>
      <c r="H10" s="36"/>
      <c r="I10" s="37">
        <v>0</v>
      </c>
      <c r="J10" s="111"/>
      <c r="K10" s="111"/>
      <c r="L10" s="111"/>
      <c r="M10" s="111"/>
      <c r="N10" s="37"/>
      <c r="O10" s="37"/>
      <c r="P10" s="38"/>
      <c r="Q10" s="253"/>
    </row>
    <row r="11" spans="1:17" s="5" customFormat="1" ht="12" x14ac:dyDescent="0.2">
      <c r="A11" s="194" t="s">
        <v>33</v>
      </c>
      <c r="B11" s="31">
        <v>504</v>
      </c>
      <c r="C11" s="24">
        <v>-6.8</v>
      </c>
      <c r="D11" s="247">
        <v>381</v>
      </c>
      <c r="E11" s="25">
        <v>-30.3</v>
      </c>
      <c r="F11" s="26">
        <v>2.5</v>
      </c>
      <c r="G11" s="32">
        <v>348</v>
      </c>
      <c r="H11" s="28">
        <v>-25.5</v>
      </c>
      <c r="I11" s="29">
        <f t="shared" si="0"/>
        <v>2.2999999999999998</v>
      </c>
      <c r="J11" s="109">
        <v>265</v>
      </c>
      <c r="K11" s="109">
        <v>51</v>
      </c>
      <c r="L11" s="109">
        <v>32</v>
      </c>
      <c r="M11" s="109">
        <v>1</v>
      </c>
      <c r="N11" s="29">
        <v>76.099999999999994</v>
      </c>
      <c r="O11" s="29">
        <v>14.7</v>
      </c>
      <c r="P11" s="30">
        <v>9.1999999999999993</v>
      </c>
      <c r="Q11" s="252">
        <v>55</v>
      </c>
    </row>
    <row r="12" spans="1:17" s="5" customFormat="1" ht="12" x14ac:dyDescent="0.2">
      <c r="A12" s="198" t="s">
        <v>34</v>
      </c>
      <c r="B12" s="39">
        <v>1254</v>
      </c>
      <c r="C12" s="24">
        <v>-5.6</v>
      </c>
      <c r="D12" s="247">
        <v>889</v>
      </c>
      <c r="E12" s="25">
        <v>-10.4</v>
      </c>
      <c r="F12" s="26">
        <v>5.8</v>
      </c>
      <c r="G12" s="32">
        <v>814</v>
      </c>
      <c r="H12" s="28">
        <v>-16.899999999999999</v>
      </c>
      <c r="I12" s="29">
        <f t="shared" si="0"/>
        <v>5.3</v>
      </c>
      <c r="J12" s="109">
        <v>583</v>
      </c>
      <c r="K12" s="109">
        <v>149</v>
      </c>
      <c r="L12" s="109">
        <v>82</v>
      </c>
      <c r="M12" s="109">
        <v>17</v>
      </c>
      <c r="N12" s="29">
        <v>71.599999999999994</v>
      </c>
      <c r="O12" s="29">
        <v>18.3</v>
      </c>
      <c r="P12" s="30">
        <v>10.1</v>
      </c>
      <c r="Q12" s="252">
        <v>103</v>
      </c>
    </row>
    <row r="13" spans="1:17" s="5" customFormat="1" ht="12" x14ac:dyDescent="0.2">
      <c r="A13" s="198" t="s">
        <v>35</v>
      </c>
      <c r="B13" s="39">
        <v>311</v>
      </c>
      <c r="C13" s="24">
        <v>-6.9</v>
      </c>
      <c r="D13" s="247">
        <v>71</v>
      </c>
      <c r="E13" s="25">
        <v>-72</v>
      </c>
      <c r="F13" s="26">
        <v>0.5</v>
      </c>
      <c r="G13" s="32">
        <v>142</v>
      </c>
      <c r="H13" s="28">
        <v>-33</v>
      </c>
      <c r="I13" s="29">
        <f t="shared" si="0"/>
        <v>0.9</v>
      </c>
      <c r="J13" s="109">
        <v>95</v>
      </c>
      <c r="K13" s="109">
        <v>34</v>
      </c>
      <c r="L13" s="109">
        <v>13</v>
      </c>
      <c r="M13" s="109">
        <v>4</v>
      </c>
      <c r="N13" s="29">
        <v>66.900000000000006</v>
      </c>
      <c r="O13" s="29">
        <v>23.9</v>
      </c>
      <c r="P13" s="30">
        <v>9.1999999999999993</v>
      </c>
      <c r="Q13" s="252">
        <v>42</v>
      </c>
    </row>
    <row r="14" spans="1:17" s="5" customFormat="1" ht="12" x14ac:dyDescent="0.2">
      <c r="A14" s="198" t="s">
        <v>36</v>
      </c>
      <c r="B14" s="39">
        <v>125</v>
      </c>
      <c r="C14" s="24">
        <v>-27.7</v>
      </c>
      <c r="D14" s="247">
        <v>67</v>
      </c>
      <c r="E14" s="25">
        <v>-19.3</v>
      </c>
      <c r="F14" s="26">
        <v>0.4</v>
      </c>
      <c r="G14" s="32">
        <v>60</v>
      </c>
      <c r="H14" s="28">
        <v>-28.6</v>
      </c>
      <c r="I14" s="29">
        <f t="shared" si="0"/>
        <v>0.4</v>
      </c>
      <c r="J14" s="109">
        <v>34</v>
      </c>
      <c r="K14" s="109">
        <v>15</v>
      </c>
      <c r="L14" s="109">
        <v>11</v>
      </c>
      <c r="M14" s="109">
        <v>2</v>
      </c>
      <c r="N14" s="29">
        <v>56.7</v>
      </c>
      <c r="O14" s="29">
        <v>25</v>
      </c>
      <c r="P14" s="30">
        <v>18.3</v>
      </c>
      <c r="Q14" s="252">
        <v>25</v>
      </c>
    </row>
    <row r="15" spans="1:17" s="5" customFormat="1" ht="12" x14ac:dyDescent="0.2">
      <c r="A15" s="194" t="s">
        <v>84</v>
      </c>
      <c r="B15" s="40"/>
      <c r="C15" s="113"/>
      <c r="D15" s="248"/>
      <c r="E15" s="41"/>
      <c r="F15" s="114"/>
      <c r="G15" s="32">
        <v>3090</v>
      </c>
      <c r="H15" s="28">
        <v>-13.3</v>
      </c>
      <c r="I15" s="25">
        <v>20.2</v>
      </c>
      <c r="J15" s="109">
        <v>2044</v>
      </c>
      <c r="K15" s="109">
        <v>650</v>
      </c>
      <c r="L15" s="109">
        <v>396</v>
      </c>
      <c r="M15" s="109">
        <v>77</v>
      </c>
      <c r="N15" s="29">
        <v>66.099999999999994</v>
      </c>
      <c r="O15" s="29">
        <v>21</v>
      </c>
      <c r="P15" s="30">
        <v>12.8</v>
      </c>
      <c r="Q15" s="252">
        <v>177</v>
      </c>
    </row>
    <row r="16" spans="1:17" s="5" customFormat="1" ht="12" x14ac:dyDescent="0.2">
      <c r="A16" s="198" t="s">
        <v>37</v>
      </c>
      <c r="B16" s="39">
        <v>771</v>
      </c>
      <c r="C16" s="115">
        <v>-25.2</v>
      </c>
      <c r="D16" s="249">
        <v>401</v>
      </c>
      <c r="E16" s="25">
        <v>-27.9</v>
      </c>
      <c r="F16" s="26">
        <v>2.6</v>
      </c>
      <c r="G16" s="32">
        <v>368</v>
      </c>
      <c r="H16" s="28">
        <v>-32.1</v>
      </c>
      <c r="I16" s="29">
        <f t="shared" si="0"/>
        <v>2.4</v>
      </c>
      <c r="J16" s="109">
        <v>215</v>
      </c>
      <c r="K16" s="109">
        <v>84</v>
      </c>
      <c r="L16" s="109">
        <v>69</v>
      </c>
      <c r="M16" s="109">
        <v>14</v>
      </c>
      <c r="N16" s="29">
        <v>58.4</v>
      </c>
      <c r="O16" s="29">
        <v>22.8</v>
      </c>
      <c r="P16" s="30">
        <v>18.8</v>
      </c>
      <c r="Q16" s="252">
        <v>67</v>
      </c>
    </row>
    <row r="17" spans="1:17" s="5" customFormat="1" ht="12" x14ac:dyDescent="0.2">
      <c r="A17" s="198" t="s">
        <v>38</v>
      </c>
      <c r="B17" s="39">
        <v>1069</v>
      </c>
      <c r="C17" s="115">
        <v>-37.1</v>
      </c>
      <c r="D17" s="249">
        <v>845</v>
      </c>
      <c r="E17" s="25">
        <v>-39.700000000000003</v>
      </c>
      <c r="F17" s="26">
        <v>5.6</v>
      </c>
      <c r="G17" s="32">
        <f>798+7</f>
        <v>805</v>
      </c>
      <c r="H17" s="28">
        <v>-40.200000000000003</v>
      </c>
      <c r="I17" s="29">
        <f t="shared" si="0"/>
        <v>5.3</v>
      </c>
      <c r="J17" s="109">
        <f>575+3</f>
        <v>578</v>
      </c>
      <c r="K17" s="109">
        <f>161+14+2</f>
        <v>177</v>
      </c>
      <c r="L17" s="109">
        <v>50</v>
      </c>
      <c r="M17" s="109">
        <v>17</v>
      </c>
      <c r="N17" s="29">
        <f>ROUND((J17/$G17)*100,1)</f>
        <v>71.8</v>
      </c>
      <c r="O17" s="29">
        <f>ROUND((K17/$G17)*100,1)</f>
        <v>22</v>
      </c>
      <c r="P17" s="29">
        <f>ROUND((K17/$G17)*100,1)</f>
        <v>22</v>
      </c>
      <c r="Q17" s="254">
        <v>84</v>
      </c>
    </row>
    <row r="18" spans="1:17" s="5" customFormat="1" ht="12" x14ac:dyDescent="0.2">
      <c r="A18" s="194" t="s">
        <v>39</v>
      </c>
      <c r="B18" s="31">
        <v>170</v>
      </c>
      <c r="C18" s="115">
        <v>-14.6</v>
      </c>
      <c r="D18" s="249">
        <v>137</v>
      </c>
      <c r="E18" s="25">
        <v>25.7</v>
      </c>
      <c r="F18" s="26">
        <v>0.9</v>
      </c>
      <c r="G18" s="32">
        <v>146</v>
      </c>
      <c r="H18" s="28">
        <v>6.6</v>
      </c>
      <c r="I18" s="29">
        <f t="shared" si="0"/>
        <v>1</v>
      </c>
      <c r="J18" s="109">
        <v>109</v>
      </c>
      <c r="K18" s="109">
        <v>22</v>
      </c>
      <c r="L18" s="109">
        <v>15</v>
      </c>
      <c r="M18" s="109">
        <v>4</v>
      </c>
      <c r="N18" s="29">
        <v>74.7</v>
      </c>
      <c r="O18" s="29">
        <v>15.1</v>
      </c>
      <c r="P18" s="30">
        <v>10.3</v>
      </c>
      <c r="Q18" s="252">
        <v>41</v>
      </c>
    </row>
    <row r="19" spans="1:17" s="5" customFormat="1" ht="12" x14ac:dyDescent="0.2">
      <c r="A19" s="194" t="s">
        <v>40</v>
      </c>
      <c r="B19" s="31">
        <v>1170</v>
      </c>
      <c r="C19" s="115">
        <v>-20.399999999999999</v>
      </c>
      <c r="D19" s="249">
        <v>981</v>
      </c>
      <c r="E19" s="25">
        <v>44.7</v>
      </c>
      <c r="F19" s="26">
        <v>6.5</v>
      </c>
      <c r="G19" s="32">
        <v>1048</v>
      </c>
      <c r="H19" s="28">
        <v>10.7</v>
      </c>
      <c r="I19" s="29">
        <f t="shared" si="0"/>
        <v>6.9</v>
      </c>
      <c r="J19" s="109">
        <v>726</v>
      </c>
      <c r="K19" s="109">
        <v>219</v>
      </c>
      <c r="L19" s="109">
        <v>103</v>
      </c>
      <c r="M19" s="109">
        <v>21</v>
      </c>
      <c r="N19" s="29">
        <v>69.3</v>
      </c>
      <c r="O19" s="29">
        <v>20.9</v>
      </c>
      <c r="P19" s="30">
        <v>9.8000000000000007</v>
      </c>
      <c r="Q19" s="252">
        <v>125</v>
      </c>
    </row>
    <row r="20" spans="1:17" s="5" customFormat="1" ht="12" x14ac:dyDescent="0.2">
      <c r="A20" s="194" t="s">
        <v>41</v>
      </c>
      <c r="B20" s="31">
        <v>359</v>
      </c>
      <c r="C20" s="115">
        <v>-34.200000000000003</v>
      </c>
      <c r="D20" s="249">
        <v>131</v>
      </c>
      <c r="E20" s="25">
        <v>-55.7</v>
      </c>
      <c r="F20" s="26">
        <v>0.9</v>
      </c>
      <c r="G20" s="32">
        <v>219</v>
      </c>
      <c r="H20" s="28">
        <v>-41</v>
      </c>
      <c r="I20" s="29">
        <f t="shared" si="0"/>
        <v>1.4</v>
      </c>
      <c r="J20" s="109">
        <v>152</v>
      </c>
      <c r="K20" s="109">
        <v>52</v>
      </c>
      <c r="L20" s="109">
        <v>15</v>
      </c>
      <c r="M20" s="109">
        <v>15</v>
      </c>
      <c r="N20" s="29">
        <v>69.400000000000006</v>
      </c>
      <c r="O20" s="29">
        <v>23.7</v>
      </c>
      <c r="P20" s="30">
        <v>6.8</v>
      </c>
      <c r="Q20" s="252">
        <v>57</v>
      </c>
    </row>
    <row r="21" spans="1:17" s="5" customFormat="1" ht="12" x14ac:dyDescent="0.2">
      <c r="A21" s="194" t="s">
        <v>8</v>
      </c>
      <c r="B21" s="31">
        <v>90</v>
      </c>
      <c r="C21" s="115">
        <v>-20.399999999999999</v>
      </c>
      <c r="D21" s="249">
        <v>34</v>
      </c>
      <c r="E21" s="25">
        <v>-40.4</v>
      </c>
      <c r="F21" s="26">
        <v>0.2</v>
      </c>
      <c r="G21" s="32">
        <v>34</v>
      </c>
      <c r="H21" s="28">
        <v>-40.4</v>
      </c>
      <c r="I21" s="29">
        <f t="shared" si="0"/>
        <v>0.2</v>
      </c>
      <c r="J21" s="109">
        <v>18</v>
      </c>
      <c r="K21" s="109">
        <v>12</v>
      </c>
      <c r="L21" s="109">
        <v>4</v>
      </c>
      <c r="M21" s="109">
        <v>0</v>
      </c>
      <c r="N21" s="29">
        <v>52.9</v>
      </c>
      <c r="O21" s="29">
        <v>35.299999999999997</v>
      </c>
      <c r="P21" s="30">
        <v>11.8</v>
      </c>
      <c r="Q21" s="252">
        <v>16</v>
      </c>
    </row>
    <row r="22" spans="1:17" s="5" customFormat="1" ht="12" x14ac:dyDescent="0.2">
      <c r="A22" s="194" t="s">
        <v>42</v>
      </c>
      <c r="B22" s="31">
        <v>879</v>
      </c>
      <c r="C22" s="115">
        <v>-3</v>
      </c>
      <c r="D22" s="249">
        <v>652</v>
      </c>
      <c r="E22" s="25">
        <v>-7.6</v>
      </c>
      <c r="F22" s="26">
        <v>4.3</v>
      </c>
      <c r="G22" s="32">
        <v>639</v>
      </c>
      <c r="H22" s="28">
        <v>-6.9</v>
      </c>
      <c r="I22" s="29">
        <f t="shared" si="0"/>
        <v>4.2</v>
      </c>
      <c r="J22" s="109">
        <v>454</v>
      </c>
      <c r="K22" s="109">
        <v>134</v>
      </c>
      <c r="L22" s="109">
        <v>51</v>
      </c>
      <c r="M22" s="109">
        <v>7</v>
      </c>
      <c r="N22" s="29">
        <v>71</v>
      </c>
      <c r="O22" s="29">
        <v>21</v>
      </c>
      <c r="P22" s="30">
        <v>8</v>
      </c>
      <c r="Q22" s="252">
        <v>87</v>
      </c>
    </row>
    <row r="23" spans="1:17" s="5" customFormat="1" ht="12" x14ac:dyDescent="0.2">
      <c r="A23" s="198" t="s">
        <v>43</v>
      </c>
      <c r="B23" s="39">
        <v>1013</v>
      </c>
      <c r="C23" s="115">
        <v>-22.5</v>
      </c>
      <c r="D23" s="249">
        <v>563</v>
      </c>
      <c r="E23" s="25">
        <v>-2.1</v>
      </c>
      <c r="F23" s="26">
        <v>3.7</v>
      </c>
      <c r="G23" s="32">
        <v>558</v>
      </c>
      <c r="H23" s="28">
        <v>-0.9</v>
      </c>
      <c r="I23" s="29">
        <f t="shared" si="0"/>
        <v>3.7</v>
      </c>
      <c r="J23" s="109">
        <v>362</v>
      </c>
      <c r="K23" s="109">
        <v>121</v>
      </c>
      <c r="L23" s="109">
        <v>75</v>
      </c>
      <c r="M23" s="109">
        <v>5</v>
      </c>
      <c r="N23" s="29">
        <v>64.900000000000006</v>
      </c>
      <c r="O23" s="29">
        <v>21.7</v>
      </c>
      <c r="P23" s="30">
        <v>13.4</v>
      </c>
      <c r="Q23" s="252">
        <v>78</v>
      </c>
    </row>
    <row r="24" spans="1:17" s="5" customFormat="1" ht="12" x14ac:dyDescent="0.2">
      <c r="A24" s="194" t="s">
        <v>137</v>
      </c>
      <c r="B24" s="31">
        <v>801</v>
      </c>
      <c r="C24" s="115">
        <f>ROUND(((801-578)/578)*100,1)</f>
        <v>38.6</v>
      </c>
      <c r="D24" s="249">
        <v>439</v>
      </c>
      <c r="E24" s="25">
        <v>-2.4</v>
      </c>
      <c r="F24" s="26">
        <v>2.9</v>
      </c>
      <c r="G24" s="32">
        <v>413</v>
      </c>
      <c r="H24" s="28">
        <v>-13.2</v>
      </c>
      <c r="I24" s="29">
        <f t="shared" si="0"/>
        <v>2.7</v>
      </c>
      <c r="J24" s="109">
        <v>298</v>
      </c>
      <c r="K24" s="109">
        <v>85</v>
      </c>
      <c r="L24" s="109">
        <v>30</v>
      </c>
      <c r="M24" s="109">
        <v>13</v>
      </c>
      <c r="N24" s="29">
        <v>72.2</v>
      </c>
      <c r="O24" s="29">
        <v>20.6</v>
      </c>
      <c r="P24" s="30">
        <v>7.3</v>
      </c>
      <c r="Q24" s="252">
        <v>74</v>
      </c>
    </row>
    <row r="25" spans="1:17" s="5" customFormat="1" ht="12" x14ac:dyDescent="0.2">
      <c r="A25" s="194" t="s">
        <v>44</v>
      </c>
      <c r="B25" s="31">
        <v>1290</v>
      </c>
      <c r="C25" s="115">
        <v>-15</v>
      </c>
      <c r="D25" s="249">
        <v>879</v>
      </c>
      <c r="E25" s="25">
        <v>-10.199999999999999</v>
      </c>
      <c r="F25" s="26">
        <v>5.8</v>
      </c>
      <c r="G25" s="32">
        <v>764</v>
      </c>
      <c r="H25" s="28">
        <v>-20.100000000000001</v>
      </c>
      <c r="I25" s="29">
        <f t="shared" si="0"/>
        <v>5</v>
      </c>
      <c r="J25" s="109">
        <v>548</v>
      </c>
      <c r="K25" s="109">
        <v>122</v>
      </c>
      <c r="L25" s="109">
        <v>94</v>
      </c>
      <c r="M25" s="109">
        <v>36</v>
      </c>
      <c r="N25" s="29">
        <v>71.7</v>
      </c>
      <c r="O25" s="29">
        <v>16</v>
      </c>
      <c r="P25" s="30">
        <v>12.3</v>
      </c>
      <c r="Q25" s="252">
        <v>93</v>
      </c>
    </row>
    <row r="26" spans="1:17" s="5" customFormat="1" ht="12" x14ac:dyDescent="0.2">
      <c r="A26" s="194" t="s">
        <v>85</v>
      </c>
      <c r="B26" s="31">
        <v>1140</v>
      </c>
      <c r="C26" s="115">
        <v>-24.1</v>
      </c>
      <c r="D26" s="249">
        <v>786</v>
      </c>
      <c r="E26" s="25">
        <v>-7.4</v>
      </c>
      <c r="F26" s="26">
        <v>5.0999999999999996</v>
      </c>
      <c r="G26" s="34">
        <v>830</v>
      </c>
      <c r="H26" s="28">
        <v>-9.5</v>
      </c>
      <c r="I26" s="29">
        <f t="shared" si="0"/>
        <v>5.4</v>
      </c>
      <c r="J26" s="109">
        <v>610</v>
      </c>
      <c r="K26" s="109">
        <v>122</v>
      </c>
      <c r="L26" s="109">
        <v>98</v>
      </c>
      <c r="M26" s="109">
        <v>24</v>
      </c>
      <c r="N26" s="29">
        <v>73.5</v>
      </c>
      <c r="O26" s="29">
        <v>14.7</v>
      </c>
      <c r="P26" s="30">
        <v>11.8</v>
      </c>
      <c r="Q26" s="252">
        <v>99</v>
      </c>
    </row>
    <row r="27" spans="1:17" s="5" customFormat="1" ht="12" x14ac:dyDescent="0.2">
      <c r="A27" s="194" t="s">
        <v>45</v>
      </c>
      <c r="B27" s="31">
        <v>611</v>
      </c>
      <c r="C27" s="115">
        <v>-21.1</v>
      </c>
      <c r="D27" s="249">
        <v>392</v>
      </c>
      <c r="E27" s="25">
        <v>-9.9</v>
      </c>
      <c r="F27" s="26">
        <v>2.6</v>
      </c>
      <c r="G27" s="32">
        <v>340</v>
      </c>
      <c r="H27" s="28">
        <v>-35.799999999999997</v>
      </c>
      <c r="I27" s="29">
        <f t="shared" si="0"/>
        <v>2.2000000000000002</v>
      </c>
      <c r="J27" s="109">
        <v>210</v>
      </c>
      <c r="K27" s="109">
        <v>65</v>
      </c>
      <c r="L27" s="109">
        <v>65</v>
      </c>
      <c r="M27" s="109">
        <v>15</v>
      </c>
      <c r="N27" s="29">
        <v>61.8</v>
      </c>
      <c r="O27" s="29">
        <v>19.100000000000001</v>
      </c>
      <c r="P27" s="30">
        <v>19.100000000000001</v>
      </c>
      <c r="Q27" s="252">
        <v>45</v>
      </c>
    </row>
    <row r="28" spans="1:17" s="5" customFormat="1" ht="12" x14ac:dyDescent="0.2">
      <c r="A28" s="194" t="s">
        <v>46</v>
      </c>
      <c r="B28" s="31">
        <v>915</v>
      </c>
      <c r="C28" s="115">
        <v>-26.4</v>
      </c>
      <c r="D28" s="249">
        <v>661</v>
      </c>
      <c r="E28" s="25">
        <v>-25.5</v>
      </c>
      <c r="F28" s="26">
        <v>4.3</v>
      </c>
      <c r="G28" s="35"/>
      <c r="H28" s="36"/>
      <c r="I28" s="37">
        <v>0</v>
      </c>
      <c r="J28" s="111"/>
      <c r="K28" s="111"/>
      <c r="L28" s="111"/>
      <c r="M28" s="111"/>
      <c r="N28" s="37"/>
      <c r="O28" s="37"/>
      <c r="P28" s="38"/>
      <c r="Q28" s="253"/>
    </row>
    <row r="29" spans="1:17" s="5" customFormat="1" ht="12" x14ac:dyDescent="0.2">
      <c r="A29" s="194" t="s">
        <v>47</v>
      </c>
      <c r="B29" s="31">
        <v>380</v>
      </c>
      <c r="C29" s="115">
        <v>-24</v>
      </c>
      <c r="D29" s="249">
        <v>318</v>
      </c>
      <c r="E29" s="25">
        <v>-22.2</v>
      </c>
      <c r="F29" s="26">
        <v>2.1</v>
      </c>
      <c r="G29" s="32">
        <v>392</v>
      </c>
      <c r="H29" s="28">
        <v>-6.2</v>
      </c>
      <c r="I29" s="29">
        <f t="shared" si="0"/>
        <v>2.6</v>
      </c>
      <c r="J29" s="109">
        <v>274</v>
      </c>
      <c r="K29" s="109">
        <v>79</v>
      </c>
      <c r="L29" s="109">
        <v>39</v>
      </c>
      <c r="M29" s="109">
        <v>8</v>
      </c>
      <c r="N29" s="29">
        <v>69.900000000000006</v>
      </c>
      <c r="O29" s="29">
        <v>20.2</v>
      </c>
      <c r="P29" s="30">
        <v>9.9</v>
      </c>
      <c r="Q29" s="252">
        <v>73</v>
      </c>
    </row>
    <row r="30" spans="1:17" s="5" customFormat="1" ht="12" x14ac:dyDescent="0.2">
      <c r="A30" s="194" t="s">
        <v>48</v>
      </c>
      <c r="B30" s="31">
        <v>392</v>
      </c>
      <c r="C30" s="115">
        <v>-22.1</v>
      </c>
      <c r="D30" s="249">
        <v>292</v>
      </c>
      <c r="E30" s="25">
        <v>-10.199999999999999</v>
      </c>
      <c r="F30" s="26">
        <v>1.9</v>
      </c>
      <c r="G30" s="32">
        <v>282</v>
      </c>
      <c r="H30" s="28">
        <v>-13</v>
      </c>
      <c r="I30" s="29">
        <f t="shared" si="0"/>
        <v>1.8</v>
      </c>
      <c r="J30" s="109">
        <v>195</v>
      </c>
      <c r="K30" s="109">
        <v>47</v>
      </c>
      <c r="L30" s="109">
        <v>40</v>
      </c>
      <c r="M30" s="109">
        <v>9</v>
      </c>
      <c r="N30" s="29">
        <v>69.099999999999994</v>
      </c>
      <c r="O30" s="29">
        <v>16.7</v>
      </c>
      <c r="P30" s="30">
        <v>14.2</v>
      </c>
      <c r="Q30" s="252">
        <v>49</v>
      </c>
    </row>
    <row r="31" spans="1:17" s="5" customFormat="1" ht="12" x14ac:dyDescent="0.2">
      <c r="A31" s="194" t="s">
        <v>49</v>
      </c>
      <c r="B31" s="31">
        <v>659</v>
      </c>
      <c r="C31" s="115">
        <v>-17.899999999999999</v>
      </c>
      <c r="D31" s="249">
        <v>555</v>
      </c>
      <c r="E31" s="25">
        <v>22.5</v>
      </c>
      <c r="F31" s="26">
        <v>3.6</v>
      </c>
      <c r="G31" s="32">
        <v>553</v>
      </c>
      <c r="H31" s="28">
        <v>0</v>
      </c>
      <c r="I31" s="29">
        <f t="shared" si="0"/>
        <v>3.6</v>
      </c>
      <c r="J31" s="109">
        <v>384</v>
      </c>
      <c r="K31" s="109">
        <v>116</v>
      </c>
      <c r="L31" s="109">
        <v>53</v>
      </c>
      <c r="M31" s="109">
        <v>8</v>
      </c>
      <c r="N31" s="29">
        <v>69.400000000000006</v>
      </c>
      <c r="O31" s="29">
        <v>21</v>
      </c>
      <c r="P31" s="30">
        <v>9.6</v>
      </c>
      <c r="Q31" s="252">
        <v>95</v>
      </c>
    </row>
    <row r="32" spans="1:17" s="5" customFormat="1" ht="12" x14ac:dyDescent="0.2">
      <c r="A32" s="194" t="s">
        <v>50</v>
      </c>
      <c r="B32" s="31">
        <v>639</v>
      </c>
      <c r="C32" s="115">
        <v>-23.7</v>
      </c>
      <c r="D32" s="249">
        <v>535</v>
      </c>
      <c r="E32" s="25">
        <v>-24.5</v>
      </c>
      <c r="F32" s="26">
        <v>3.5</v>
      </c>
      <c r="G32" s="32">
        <v>531</v>
      </c>
      <c r="H32" s="28">
        <v>-24.5</v>
      </c>
      <c r="I32" s="29">
        <f t="shared" si="0"/>
        <v>3.5</v>
      </c>
      <c r="J32" s="109">
        <v>378</v>
      </c>
      <c r="K32" s="109">
        <v>82</v>
      </c>
      <c r="L32" s="109">
        <v>71</v>
      </c>
      <c r="M32" s="109">
        <v>17</v>
      </c>
      <c r="N32" s="29">
        <v>71.2</v>
      </c>
      <c r="O32" s="29">
        <v>15.4</v>
      </c>
      <c r="P32" s="30">
        <v>13.4</v>
      </c>
      <c r="Q32" s="252">
        <v>90</v>
      </c>
    </row>
    <row r="33" spans="1:17" s="5" customFormat="1" ht="12" x14ac:dyDescent="0.2">
      <c r="A33" s="194" t="s">
        <v>51</v>
      </c>
      <c r="B33" s="31">
        <v>880</v>
      </c>
      <c r="C33" s="115">
        <v>-14.1</v>
      </c>
      <c r="D33" s="249">
        <v>686</v>
      </c>
      <c r="E33" s="25">
        <v>-4.0999999999999996</v>
      </c>
      <c r="F33" s="26">
        <v>4.5</v>
      </c>
      <c r="G33" s="32">
        <v>691</v>
      </c>
      <c r="H33" s="28">
        <v>-4.4000000000000004</v>
      </c>
      <c r="I33" s="29">
        <f t="shared" si="0"/>
        <v>4.5</v>
      </c>
      <c r="J33" s="109">
        <v>489</v>
      </c>
      <c r="K33" s="109">
        <v>125</v>
      </c>
      <c r="L33" s="109">
        <v>77</v>
      </c>
      <c r="M33" s="109">
        <v>3</v>
      </c>
      <c r="N33" s="29">
        <v>70.8</v>
      </c>
      <c r="O33" s="29">
        <v>18.100000000000001</v>
      </c>
      <c r="P33" s="30">
        <v>11.1</v>
      </c>
      <c r="Q33" s="252">
        <v>82</v>
      </c>
    </row>
    <row r="34" spans="1:17" s="5" customFormat="1" ht="12" x14ac:dyDescent="0.2">
      <c r="A34" s="198" t="s">
        <v>52</v>
      </c>
      <c r="B34" s="39">
        <v>1568</v>
      </c>
      <c r="C34" s="115">
        <v>-9.9</v>
      </c>
      <c r="D34" s="249">
        <v>1136</v>
      </c>
      <c r="E34" s="25">
        <v>-5.6</v>
      </c>
      <c r="F34" s="26">
        <v>7.5</v>
      </c>
      <c r="G34" s="35"/>
      <c r="H34" s="36"/>
      <c r="I34" s="37">
        <v>0</v>
      </c>
      <c r="J34" s="111"/>
      <c r="K34" s="111"/>
      <c r="L34" s="111"/>
      <c r="M34" s="111"/>
      <c r="N34" s="37"/>
      <c r="O34" s="37"/>
      <c r="P34" s="38"/>
      <c r="Q34" s="253"/>
    </row>
    <row r="35" spans="1:17" s="5" customFormat="1" ht="12" x14ac:dyDescent="0.2">
      <c r="A35" s="199" t="s">
        <v>21</v>
      </c>
      <c r="B35" s="7">
        <v>21837</v>
      </c>
      <c r="C35" s="116">
        <v>-19.489999999999998</v>
      </c>
      <c r="D35" s="112">
        <f>SUM(D4:D34)</f>
        <v>15215</v>
      </c>
      <c r="E35" s="8">
        <v>-12.3</v>
      </c>
      <c r="F35" s="9">
        <v>100</v>
      </c>
      <c r="G35" s="7">
        <f>SUM(G4:G34)</f>
        <v>15265</v>
      </c>
      <c r="H35" s="10">
        <v>-15</v>
      </c>
      <c r="I35" s="10">
        <f>SUM(I4:I34)</f>
        <v>99.999999999999986</v>
      </c>
      <c r="J35" s="7">
        <f>SUM(J4:J34)</f>
        <v>10502</v>
      </c>
      <c r="K35" s="7">
        <f>SUM(K4:K34)</f>
        <v>2972</v>
      </c>
      <c r="L35" s="7">
        <f>SUM(L4:L34)</f>
        <v>1791</v>
      </c>
      <c r="M35" s="110">
        <v>390</v>
      </c>
      <c r="N35" s="8">
        <v>68.8</v>
      </c>
      <c r="O35" s="8">
        <v>19.5</v>
      </c>
      <c r="P35" s="8">
        <v>11.7</v>
      </c>
      <c r="Q35" s="255">
        <v>309</v>
      </c>
    </row>
    <row r="36" spans="1:17" s="5" customFormat="1" ht="12" x14ac:dyDescent="0.2">
      <c r="A36" s="359" t="s">
        <v>75</v>
      </c>
      <c r="B36" s="360"/>
      <c r="C36" s="360"/>
      <c r="D36" s="360"/>
      <c r="E36" s="360"/>
      <c r="F36" s="360"/>
      <c r="G36" s="360"/>
      <c r="H36" s="360"/>
      <c r="I36" s="360"/>
      <c r="J36" s="360"/>
      <c r="K36" s="360"/>
      <c r="L36" s="360"/>
      <c r="M36" s="360"/>
      <c r="N36" s="360"/>
      <c r="O36" s="360"/>
      <c r="P36" s="360"/>
      <c r="Q36" s="361"/>
    </row>
    <row r="37" spans="1:17" s="5" customFormat="1" ht="12" x14ac:dyDescent="0.2">
      <c r="A37" s="15" t="s">
        <v>87</v>
      </c>
      <c r="B37" s="242"/>
      <c r="C37" s="242"/>
      <c r="D37" s="242"/>
      <c r="E37" s="242"/>
      <c r="F37" s="242"/>
      <c r="G37" s="128"/>
      <c r="H37" s="242"/>
      <c r="I37" s="242"/>
      <c r="J37" s="242"/>
      <c r="K37" s="242"/>
      <c r="L37" s="242"/>
      <c r="M37" s="250"/>
      <c r="N37" s="242"/>
    </row>
    <row r="38" spans="1:17" s="232" customFormat="1" x14ac:dyDescent="0.2">
      <c r="A38" s="15" t="s">
        <v>172</v>
      </c>
      <c r="B38" s="51"/>
      <c r="C38" s="51"/>
      <c r="D38" s="51"/>
      <c r="E38" s="51"/>
      <c r="F38" s="72"/>
      <c r="G38" s="51"/>
      <c r="H38" s="51"/>
      <c r="I38" s="51"/>
      <c r="J38" s="307"/>
      <c r="K38" s="308"/>
      <c r="L38" s="309"/>
      <c r="M38" s="51"/>
      <c r="N38" s="51"/>
      <c r="O38" s="51"/>
      <c r="P38" s="51"/>
      <c r="Q38" s="51"/>
    </row>
    <row r="39" spans="1:17" s="232" customFormat="1" x14ac:dyDescent="0.2">
      <c r="A39" s="334" t="s">
        <v>173</v>
      </c>
      <c r="B39" s="51"/>
      <c r="C39" s="51"/>
      <c r="D39" s="51"/>
      <c r="E39" s="51"/>
      <c r="F39" s="51"/>
      <c r="G39" s="51"/>
      <c r="H39" s="51"/>
      <c r="I39" s="51"/>
      <c r="J39" s="117"/>
      <c r="K39" s="51"/>
      <c r="L39" s="50"/>
      <c r="M39" s="51"/>
      <c r="N39" s="51"/>
      <c r="O39" s="51"/>
      <c r="P39" s="51"/>
      <c r="Q39" s="51"/>
    </row>
    <row r="40" spans="1:17" s="232" customFormat="1" x14ac:dyDescent="0.2"/>
  </sheetData>
  <mergeCells count="5">
    <mergeCell ref="A2:A3"/>
    <mergeCell ref="B2:C2"/>
    <mergeCell ref="D2:F2"/>
    <mergeCell ref="G2:Q2"/>
    <mergeCell ref="A36:Q3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workbookViewId="0">
      <selection activeCell="A21" sqref="A21"/>
    </sheetView>
  </sheetViews>
  <sheetFormatPr baseColWidth="10" defaultRowHeight="12.75" x14ac:dyDescent="0.2"/>
  <cols>
    <col min="1" max="1" width="24" customWidth="1"/>
    <col min="2" max="2" width="31.140625" customWidth="1"/>
  </cols>
  <sheetData>
    <row r="1" spans="1:8" s="5" customFormat="1" ht="12" x14ac:dyDescent="0.2">
      <c r="A1" s="16" t="s">
        <v>171</v>
      </c>
      <c r="B1" s="42"/>
      <c r="C1" s="43"/>
      <c r="D1" s="44"/>
    </row>
    <row r="2" spans="1:8" s="16" customFormat="1" thickBot="1" x14ac:dyDescent="0.25">
      <c r="B2" s="77"/>
      <c r="C2" s="349" t="s">
        <v>77</v>
      </c>
      <c r="D2" s="349"/>
    </row>
    <row r="3" spans="1:8" s="5" customFormat="1" thickTop="1" x14ac:dyDescent="0.2">
      <c r="A3" s="105"/>
      <c r="B3" s="106"/>
      <c r="C3" s="107">
        <v>2018</v>
      </c>
      <c r="D3" s="107">
        <v>2019</v>
      </c>
      <c r="E3" s="107">
        <v>2020</v>
      </c>
    </row>
    <row r="4" spans="1:8" s="5" customFormat="1" ht="11.45" customHeight="1" x14ac:dyDescent="0.2">
      <c r="A4" s="362" t="s">
        <v>156</v>
      </c>
      <c r="B4" s="74" t="s">
        <v>5</v>
      </c>
      <c r="C4" s="173">
        <v>5601</v>
      </c>
      <c r="D4" s="181">
        <v>4453</v>
      </c>
      <c r="E4" s="275">
        <v>2830</v>
      </c>
    </row>
    <row r="5" spans="1:8" s="5" customFormat="1" ht="11.45" customHeight="1" x14ac:dyDescent="0.2">
      <c r="A5" s="350"/>
      <c r="B5" s="74" t="s">
        <v>157</v>
      </c>
      <c r="C5" s="177">
        <v>388</v>
      </c>
      <c r="D5" s="175">
        <v>340</v>
      </c>
      <c r="E5" s="300">
        <v>137</v>
      </c>
    </row>
    <row r="6" spans="1:8" s="5" customFormat="1" ht="11.45" customHeight="1" x14ac:dyDescent="0.2">
      <c r="A6" s="363" t="s">
        <v>132</v>
      </c>
      <c r="B6" s="75" t="s">
        <v>55</v>
      </c>
      <c r="C6" s="173">
        <v>4941</v>
      </c>
      <c r="D6" s="181">
        <v>4363</v>
      </c>
      <c r="E6" s="275">
        <v>3147</v>
      </c>
    </row>
    <row r="7" spans="1:8" s="5" customFormat="1" ht="11.45" customHeight="1" x14ac:dyDescent="0.2">
      <c r="A7" s="363"/>
      <c r="B7" s="74" t="s">
        <v>7</v>
      </c>
      <c r="C7" s="177">
        <v>1356</v>
      </c>
      <c r="D7" s="181">
        <v>1375</v>
      </c>
      <c r="E7" s="138">
        <v>1077</v>
      </c>
    </row>
    <row r="8" spans="1:8" s="5" customFormat="1" ht="11.45" customHeight="1" x14ac:dyDescent="0.2">
      <c r="A8" s="363"/>
      <c r="B8" s="74" t="s">
        <v>76</v>
      </c>
      <c r="C8" s="177">
        <v>2282</v>
      </c>
      <c r="D8" s="177">
        <v>2176</v>
      </c>
      <c r="E8" s="138">
        <v>1868</v>
      </c>
    </row>
    <row r="9" spans="1:8" s="5" customFormat="1" ht="11.45" customHeight="1" x14ac:dyDescent="0.2">
      <c r="A9" s="363"/>
      <c r="B9" s="74" t="s">
        <v>158</v>
      </c>
      <c r="C9" s="175">
        <v>81</v>
      </c>
      <c r="D9" s="175">
        <v>85</v>
      </c>
      <c r="E9" s="300">
        <v>48</v>
      </c>
    </row>
    <row r="10" spans="1:8" s="5" customFormat="1" ht="11.45" customHeight="1" x14ac:dyDescent="0.2">
      <c r="A10" s="363" t="s">
        <v>154</v>
      </c>
      <c r="B10" s="184" t="s">
        <v>6</v>
      </c>
      <c r="C10" s="183">
        <v>10116</v>
      </c>
      <c r="D10" s="102">
        <v>9006</v>
      </c>
      <c r="E10" s="275">
        <v>7080</v>
      </c>
    </row>
    <row r="11" spans="1:8" s="5" customFormat="1" ht="11.45" customHeight="1" x14ac:dyDescent="0.2">
      <c r="A11" s="363"/>
      <c r="B11" s="185" t="s">
        <v>82</v>
      </c>
      <c r="C11" s="182">
        <v>4316</v>
      </c>
      <c r="D11" s="182">
        <v>4282</v>
      </c>
      <c r="E11" s="138">
        <v>2920</v>
      </c>
    </row>
    <row r="12" spans="1:8" s="5" customFormat="1" ht="11.45" customHeight="1" x14ac:dyDescent="0.2">
      <c r="A12" s="363"/>
      <c r="B12" s="185" t="s">
        <v>91</v>
      </c>
      <c r="C12" s="182">
        <v>292</v>
      </c>
      <c r="D12" s="182">
        <v>262</v>
      </c>
      <c r="E12" s="138">
        <v>138</v>
      </c>
    </row>
    <row r="13" spans="1:8" s="5" customFormat="1" ht="11.45" customHeight="1" x14ac:dyDescent="0.2">
      <c r="A13" s="363"/>
      <c r="B13" s="160" t="s">
        <v>160</v>
      </c>
      <c r="C13" s="182">
        <v>304</v>
      </c>
      <c r="D13" s="182">
        <v>249</v>
      </c>
      <c r="E13" s="300">
        <v>158</v>
      </c>
    </row>
    <row r="14" spans="1:8" s="5" customFormat="1" ht="12" x14ac:dyDescent="0.2">
      <c r="A14" s="364" t="s">
        <v>155</v>
      </c>
      <c r="B14" s="74" t="s">
        <v>82</v>
      </c>
      <c r="C14" s="275"/>
      <c r="D14" s="298"/>
      <c r="E14" s="275">
        <v>1004</v>
      </c>
    </row>
    <row r="15" spans="1:8" s="5" customFormat="1" ht="12" x14ac:dyDescent="0.2">
      <c r="A15" s="365"/>
      <c r="B15" s="74" t="s">
        <v>91</v>
      </c>
      <c r="C15" s="138"/>
      <c r="D15" s="182"/>
      <c r="E15" s="138">
        <v>49</v>
      </c>
    </row>
    <row r="16" spans="1:8" s="16" customFormat="1" ht="12" x14ac:dyDescent="0.2">
      <c r="A16" s="365"/>
      <c r="B16" s="76" t="s">
        <v>159</v>
      </c>
      <c r="C16" s="175">
        <v>507</v>
      </c>
      <c r="D16" s="299">
        <v>531</v>
      </c>
      <c r="E16" s="300">
        <f>216+179+98</f>
        <v>493</v>
      </c>
      <c r="H16" s="5"/>
    </row>
    <row r="17" spans="1:5" s="5" customFormat="1" ht="12" x14ac:dyDescent="0.2">
      <c r="A17" s="159" t="s">
        <v>150</v>
      </c>
      <c r="B17" s="76"/>
      <c r="C17" s="177"/>
      <c r="D17" s="177"/>
      <c r="E17" s="5">
        <f>801+90</f>
        <v>891</v>
      </c>
    </row>
    <row r="18" spans="1:5" s="5" customFormat="1" ht="12" x14ac:dyDescent="0.2">
      <c r="A18" s="71" t="s">
        <v>21</v>
      </c>
      <c r="B18" s="71"/>
      <c r="C18" s="180">
        <v>30184</v>
      </c>
      <c r="D18" s="180">
        <v>27122</v>
      </c>
      <c r="E18" s="16">
        <f>SUM(E4:E17)</f>
        <v>21840</v>
      </c>
    </row>
    <row r="19" spans="1:5" x14ac:dyDescent="0.2">
      <c r="A19" s="5" t="s">
        <v>150</v>
      </c>
      <c r="B19" s="5"/>
      <c r="C19" s="179"/>
      <c r="D19" s="179"/>
      <c r="E19" s="5"/>
    </row>
    <row r="20" spans="1:5" s="5" customFormat="1" ht="12" x14ac:dyDescent="0.2">
      <c r="A20" s="15" t="s">
        <v>87</v>
      </c>
      <c r="B20" s="103"/>
      <c r="C20" s="103"/>
      <c r="D20" s="149"/>
    </row>
    <row r="21" spans="1:5" s="2" customFormat="1" x14ac:dyDescent="0.2">
      <c r="A21" s="15" t="s">
        <v>172</v>
      </c>
      <c r="B21" s="51"/>
      <c r="C21" s="51"/>
      <c r="D21" s="51"/>
      <c r="E21"/>
    </row>
    <row r="22" spans="1:5" s="2" customFormat="1" ht="12" x14ac:dyDescent="0.2">
      <c r="A22" s="205" t="s">
        <v>173</v>
      </c>
      <c r="B22" s="11"/>
      <c r="C22" s="11"/>
      <c r="D22" s="11"/>
      <c r="E22" s="5"/>
    </row>
    <row r="23" spans="1:5" s="2" customFormat="1" ht="12" x14ac:dyDescent="0.2">
      <c r="A23" s="5"/>
    </row>
    <row r="24" spans="1:5" s="2" customFormat="1" ht="11.25" x14ac:dyDescent="0.2"/>
    <row r="25" spans="1:5" s="2" customFormat="1" ht="11.25" x14ac:dyDescent="0.2"/>
    <row r="26" spans="1:5" s="2" customFormat="1" ht="11.25" x14ac:dyDescent="0.2"/>
    <row r="27" spans="1:5" s="2" customFormat="1" ht="11.25" x14ac:dyDescent="0.2"/>
    <row r="28" spans="1:5" x14ac:dyDescent="0.2">
      <c r="A28" s="2"/>
      <c r="B28" s="2"/>
      <c r="C28" s="2"/>
      <c r="D28" s="2"/>
      <c r="E28" s="2"/>
    </row>
    <row r="29" spans="1:5" x14ac:dyDescent="0.2">
      <c r="A29" s="2"/>
      <c r="B29" s="2"/>
      <c r="C29" s="2"/>
      <c r="D29" s="2"/>
      <c r="E29" s="2"/>
    </row>
  </sheetData>
  <mergeCells count="5">
    <mergeCell ref="C2:D2"/>
    <mergeCell ref="A4:A5"/>
    <mergeCell ref="A6:A9"/>
    <mergeCell ref="A10:A13"/>
    <mergeCell ref="A14:A16"/>
  </mergeCells>
  <pageMargins left="0.7" right="0.7" top="0.75" bottom="0.75" header="0.3" footer="0.3"/>
  <pageSetup paperSize="9" scale="6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14"/>
  <sheetViews>
    <sheetView workbookViewId="0">
      <selection activeCell="A13" sqref="A13"/>
    </sheetView>
  </sheetViews>
  <sheetFormatPr baseColWidth="10" defaultRowHeight="12.75" x14ac:dyDescent="0.2"/>
  <cols>
    <col min="1" max="1" width="29.85546875" bestFit="1" customWidth="1"/>
    <col min="2" max="2" width="22" customWidth="1"/>
    <col min="3" max="3" width="23.28515625" customWidth="1"/>
    <col min="4" max="4" width="18" customWidth="1"/>
  </cols>
  <sheetData>
    <row r="1" spans="1:1" s="5" customFormat="1" ht="12" x14ac:dyDescent="0.2"/>
    <row r="2" spans="1:1" s="5" customFormat="1" ht="12" x14ac:dyDescent="0.2"/>
    <row r="3" spans="1:1" s="5" customFormat="1" ht="12" x14ac:dyDescent="0.2"/>
    <row r="4" spans="1:1" s="5" customFormat="1" ht="12" x14ac:dyDescent="0.2"/>
    <row r="13" spans="1:1" x14ac:dyDescent="0.2">
      <c r="A13" s="334" t="s">
        <v>173</v>
      </c>
    </row>
    <row r="14" spans="1:1" x14ac:dyDescent="0.2">
      <c r="A14" s="134"/>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5</vt:i4>
      </vt:variant>
    </vt:vector>
  </HeadingPairs>
  <TitlesOfParts>
    <vt:vector size="18" baseType="lpstr">
      <vt:lpstr>Figure 1</vt:lpstr>
      <vt:lpstr>Figure2</vt:lpstr>
      <vt:lpstr>Figure 3</vt:lpstr>
      <vt:lpstr>Figure 4</vt:lpstr>
      <vt:lpstr>Figure 5 web</vt:lpstr>
      <vt:lpstr>Figure 6</vt:lpstr>
      <vt:lpstr>Figure 7 web</vt:lpstr>
      <vt:lpstr>Figure 8 web</vt:lpstr>
      <vt:lpstr>Source</vt:lpstr>
      <vt:lpstr>Encadré 1</vt:lpstr>
      <vt:lpstr>champ</vt:lpstr>
      <vt:lpstr>Définitions</vt:lpstr>
      <vt:lpstr>Bibliographie</vt:lpstr>
      <vt:lpstr>'Figure 1'!Zone_d_impression</vt:lpstr>
      <vt:lpstr>'Figure 3'!Zone_d_impression</vt:lpstr>
      <vt:lpstr>'Figure 6'!Zone_d_impression</vt:lpstr>
      <vt:lpstr>'Figure 8 web'!Zone_d_impression</vt:lpstr>
      <vt:lpstr>Figure2!Zone_d_impression</vt:lpstr>
    </vt:vector>
  </TitlesOfParts>
  <Company>DEPP-MENJS;direction de l'évaluation, de la prospective et de la performance;ministère de l'éducation nationale, de la Jeunesse et des Sports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Dispositif académique de validation des acquis : nouvelle baisse de 16 % des diplômes délivrés en 2020 dans un contexte de crise sanitaire</dc:title>
  <dc:creator>DEPP-MENJS;direction de l'évaluation, de la prospective et de la performance;ministère de l'éducation nationale, de la Jeunesse et des Sports</dc:creator>
  <cp:lastModifiedBy>Administration centrale</cp:lastModifiedBy>
  <cp:lastPrinted>2021-12-22T10:38:52Z</cp:lastPrinted>
  <dcterms:created xsi:type="dcterms:W3CDTF">2012-09-14T07:54:09Z</dcterms:created>
  <dcterms:modified xsi:type="dcterms:W3CDTF">2021-12-22T10:41:09Z</dcterms:modified>
</cp:coreProperties>
</file>