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20"/>
  </bookViews>
  <sheets>
    <sheet name="figure 1" sheetId="32" r:id="rId1"/>
    <sheet name="T1-1" sheetId="23" r:id="rId2"/>
    <sheet name="T1-2" sheetId="24" r:id="rId3"/>
    <sheet name="T1-3" sheetId="12" r:id="rId4"/>
    <sheet name="T1-Effectifs" sheetId="15" r:id="rId5"/>
    <sheet name="figure 2" sheetId="33" r:id="rId6"/>
    <sheet name="D-T-EO" sheetId="26" r:id="rId7"/>
    <sheet name="AUCUNE" sheetId="29" r:id="rId8"/>
    <sheet name="DROIT" sheetId="28" r:id="rId9"/>
    <sheet name="MATH EXP" sheetId="30" r:id="rId10"/>
    <sheet name="MATH COMP" sheetId="31" r:id="rId11"/>
    <sheet name="Complet Terminale" sheetId="2" r:id="rId1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28" l="1"/>
  <c r="C30" i="31"/>
  <c r="E35" i="15" l="1"/>
  <c r="D35" i="15"/>
  <c r="E33" i="15"/>
  <c r="E34" i="15"/>
  <c r="D34" i="15"/>
  <c r="D33" i="15"/>
  <c r="Z5" i="31" l="1"/>
  <c r="AA5" i="31"/>
  <c r="Z6" i="31"/>
  <c r="AA6" i="31"/>
  <c r="Z7" i="31"/>
  <c r="AA7" i="31"/>
  <c r="Z9" i="31"/>
  <c r="AA9" i="31"/>
  <c r="Z10" i="31"/>
  <c r="AA10" i="31"/>
  <c r="Z12" i="31"/>
  <c r="AA12" i="31"/>
  <c r="Z13" i="31"/>
  <c r="AA13" i="31"/>
  <c r="Z14" i="31"/>
  <c r="AA14" i="31"/>
  <c r="Z15" i="31"/>
  <c r="AA15" i="31"/>
  <c r="Z16" i="31"/>
  <c r="AA16" i="31"/>
  <c r="Z18" i="31"/>
  <c r="AA18" i="31"/>
  <c r="Z19" i="31"/>
  <c r="AA19" i="31"/>
  <c r="Z20" i="31"/>
  <c r="AA20" i="31"/>
  <c r="Z21" i="31"/>
  <c r="AA21" i="31"/>
  <c r="Z22" i="31"/>
  <c r="AA22" i="31"/>
  <c r="Z23" i="31"/>
  <c r="AA23" i="31"/>
  <c r="Z25" i="31"/>
  <c r="AA25" i="31"/>
  <c r="Z26" i="31"/>
  <c r="AA26" i="31"/>
  <c r="Z27" i="31"/>
  <c r="AA27" i="31"/>
  <c r="V5" i="31"/>
  <c r="W5" i="31"/>
  <c r="V6" i="31"/>
  <c r="W6" i="31"/>
  <c r="V7" i="31"/>
  <c r="W7" i="31"/>
  <c r="V9" i="31"/>
  <c r="W9" i="31"/>
  <c r="V10" i="31"/>
  <c r="W10" i="31"/>
  <c r="V12" i="31"/>
  <c r="W12" i="31"/>
  <c r="V13" i="31"/>
  <c r="W13" i="31"/>
  <c r="V14" i="31"/>
  <c r="W14" i="31"/>
  <c r="V15" i="31"/>
  <c r="W15" i="31"/>
  <c r="V16" i="31"/>
  <c r="W16" i="31"/>
  <c r="V18" i="31"/>
  <c r="W18" i="31"/>
  <c r="V19" i="31"/>
  <c r="W19" i="31"/>
  <c r="V20" i="31"/>
  <c r="W20" i="31"/>
  <c r="V21" i="31"/>
  <c r="W21" i="31"/>
  <c r="V22" i="31"/>
  <c r="W22" i="31"/>
  <c r="V23" i="31"/>
  <c r="W23" i="31"/>
  <c r="V25" i="31"/>
  <c r="W25" i="31"/>
  <c r="V26" i="31"/>
  <c r="W26" i="31"/>
  <c r="V27" i="31"/>
  <c r="W27" i="31"/>
  <c r="S27" i="31"/>
  <c r="R5" i="31"/>
  <c r="S5" i="31"/>
  <c r="R6" i="31"/>
  <c r="S6" i="31"/>
  <c r="R7" i="31"/>
  <c r="S7" i="31"/>
  <c r="R8" i="31"/>
  <c r="S8" i="31"/>
  <c r="R9" i="31"/>
  <c r="S9" i="31"/>
  <c r="R10" i="31"/>
  <c r="S10" i="31"/>
  <c r="R11" i="31"/>
  <c r="S11" i="31"/>
  <c r="R12" i="31"/>
  <c r="S12" i="31"/>
  <c r="R13" i="31"/>
  <c r="S13" i="31"/>
  <c r="R14" i="31"/>
  <c r="S14" i="31"/>
  <c r="R15" i="31"/>
  <c r="S15" i="31"/>
  <c r="R16" i="31"/>
  <c r="S16" i="31"/>
  <c r="R17" i="31"/>
  <c r="S17" i="31"/>
  <c r="R18" i="31"/>
  <c r="S18" i="31"/>
  <c r="R19" i="31"/>
  <c r="S19" i="31"/>
  <c r="R20" i="31"/>
  <c r="S20" i="31"/>
  <c r="R21" i="31"/>
  <c r="S21" i="31"/>
  <c r="R22" i="31"/>
  <c r="S22" i="31"/>
  <c r="R23" i="31"/>
  <c r="S23" i="31"/>
  <c r="R24" i="31"/>
  <c r="S24" i="31"/>
  <c r="R25" i="31"/>
  <c r="S25" i="31"/>
  <c r="R26" i="31"/>
  <c r="S26" i="31"/>
  <c r="R27" i="31"/>
  <c r="R4" i="31"/>
  <c r="S4" i="31"/>
  <c r="Y25" i="31"/>
  <c r="Y9" i="31"/>
  <c r="Y4" i="31"/>
  <c r="Y27" i="31"/>
  <c r="Y26" i="31"/>
  <c r="Y23" i="31"/>
  <c r="Y22" i="31"/>
  <c r="Y21" i="31"/>
  <c r="Y20" i="31"/>
  <c r="Y19" i="31"/>
  <c r="Y18" i="31"/>
  <c r="Y16" i="31"/>
  <c r="Y15" i="31"/>
  <c r="Y14" i="31"/>
  <c r="Y13" i="31"/>
  <c r="Y12" i="31"/>
  <c r="Y10" i="31"/>
  <c r="Y7" i="31"/>
  <c r="Y6" i="31"/>
  <c r="Y5" i="31"/>
  <c r="U27" i="31"/>
  <c r="U26" i="31"/>
  <c r="U25" i="31"/>
  <c r="U23" i="31"/>
  <c r="U22" i="31"/>
  <c r="U21" i="31"/>
  <c r="U20" i="31"/>
  <c r="U19" i="31"/>
  <c r="U18" i="31"/>
  <c r="U16" i="31"/>
  <c r="U15" i="31"/>
  <c r="U14" i="31"/>
  <c r="U13" i="31"/>
  <c r="U12" i="31"/>
  <c r="U10" i="31"/>
  <c r="U9" i="31"/>
  <c r="U7" i="31"/>
  <c r="U6" i="31"/>
  <c r="U5" i="31"/>
  <c r="U4" i="31"/>
  <c r="Q27" i="31"/>
  <c r="Q26" i="31"/>
  <c r="Q25" i="31"/>
  <c r="Q24" i="31"/>
  <c r="Q23" i="31"/>
  <c r="Q22" i="31"/>
  <c r="Q21" i="31"/>
  <c r="Q20" i="31"/>
  <c r="Q19" i="31"/>
  <c r="Q18" i="31"/>
  <c r="Q17" i="31"/>
  <c r="Q16" i="31"/>
  <c r="Q15" i="31"/>
  <c r="Q14" i="31"/>
  <c r="Q13" i="31"/>
  <c r="Q12" i="31"/>
  <c r="Q11" i="31"/>
  <c r="Q10" i="31"/>
  <c r="Q9" i="31"/>
  <c r="Q8" i="31"/>
  <c r="Q7" i="31"/>
  <c r="Q6" i="31"/>
  <c r="Q5" i="31"/>
  <c r="Q4" i="31"/>
  <c r="N5" i="31"/>
  <c r="O5" i="31"/>
  <c r="N6" i="31"/>
  <c r="O6" i="31"/>
  <c r="N7" i="31"/>
  <c r="O7" i="31"/>
  <c r="N8" i="31"/>
  <c r="O8" i="31"/>
  <c r="N9" i="31"/>
  <c r="O9" i="31"/>
  <c r="N10" i="31"/>
  <c r="O10" i="31"/>
  <c r="N11" i="31"/>
  <c r="O11" i="31"/>
  <c r="N12" i="31"/>
  <c r="O12" i="31"/>
  <c r="N13" i="31"/>
  <c r="O13" i="31"/>
  <c r="N14" i="31"/>
  <c r="O14" i="31"/>
  <c r="N15" i="31"/>
  <c r="O15" i="31"/>
  <c r="N16" i="31"/>
  <c r="O16" i="31"/>
  <c r="N17" i="31"/>
  <c r="O17" i="31"/>
  <c r="N18" i="31"/>
  <c r="O18" i="31"/>
  <c r="N19" i="31"/>
  <c r="O19" i="31"/>
  <c r="N20" i="31"/>
  <c r="O20" i="31"/>
  <c r="N21" i="31"/>
  <c r="O21" i="31"/>
  <c r="N22" i="31"/>
  <c r="O22" i="31"/>
  <c r="N23" i="31"/>
  <c r="O23" i="31"/>
  <c r="N24" i="31"/>
  <c r="O24" i="31"/>
  <c r="N25" i="31"/>
  <c r="O25" i="31"/>
  <c r="N26" i="31"/>
  <c r="O26" i="31"/>
  <c r="N27" i="31"/>
  <c r="O27" i="31"/>
  <c r="M27" i="31"/>
  <c r="M26" i="31"/>
  <c r="M20" i="31"/>
  <c r="M21" i="31"/>
  <c r="M22" i="31"/>
  <c r="M23" i="31"/>
  <c r="M24" i="31"/>
  <c r="M25" i="31"/>
  <c r="M19" i="31"/>
  <c r="M17" i="31"/>
  <c r="M18" i="31"/>
  <c r="M14" i="31"/>
  <c r="M15" i="31"/>
  <c r="M16" i="31"/>
  <c r="M13" i="31"/>
  <c r="M11" i="31"/>
  <c r="M12" i="31"/>
  <c r="M10" i="31"/>
  <c r="M5" i="31"/>
  <c r="M6" i="31"/>
  <c r="M7" i="31"/>
  <c r="M8" i="31"/>
  <c r="M9" i="31"/>
  <c r="M4" i="31"/>
  <c r="AA4" i="31"/>
  <c r="Z4" i="31"/>
  <c r="W4" i="31"/>
  <c r="V4" i="31"/>
  <c r="O4" i="31"/>
  <c r="N4" i="31"/>
  <c r="C25" i="31"/>
  <c r="C18" i="31"/>
  <c r="C12" i="31"/>
  <c r="C9" i="31"/>
  <c r="Z5" i="30"/>
  <c r="AA5" i="30"/>
  <c r="Z6" i="30"/>
  <c r="AA6" i="30"/>
  <c r="Z7" i="30"/>
  <c r="AA7" i="30"/>
  <c r="Z8" i="30"/>
  <c r="AA8" i="30"/>
  <c r="Z10" i="30"/>
  <c r="AA10" i="30"/>
  <c r="Z11" i="30"/>
  <c r="AA11" i="30"/>
  <c r="Z12" i="30"/>
  <c r="AA12" i="30"/>
  <c r="Z13" i="30"/>
  <c r="AA13" i="30"/>
  <c r="Z14" i="30"/>
  <c r="AA14" i="30"/>
  <c r="Z16" i="30"/>
  <c r="AA16" i="30"/>
  <c r="Z17" i="30"/>
  <c r="AA17" i="30"/>
  <c r="Z18" i="30"/>
  <c r="AA18" i="30"/>
  <c r="Z19" i="30"/>
  <c r="AA19" i="30"/>
  <c r="Z20" i="30"/>
  <c r="AA20" i="30"/>
  <c r="Z21" i="30"/>
  <c r="AA21" i="30"/>
  <c r="Z22" i="30"/>
  <c r="AA22" i="30"/>
  <c r="Z24" i="30"/>
  <c r="AA24" i="30"/>
  <c r="Z25" i="30"/>
  <c r="AA25" i="30"/>
  <c r="Z26" i="30"/>
  <c r="AA26" i="30"/>
  <c r="Z27" i="30"/>
  <c r="AA27" i="30"/>
  <c r="Z28" i="30"/>
  <c r="AA28" i="30"/>
  <c r="Z29" i="30"/>
  <c r="AA29" i="30"/>
  <c r="Z31" i="30"/>
  <c r="AA31" i="30"/>
  <c r="Z32" i="30"/>
  <c r="AA32" i="30"/>
  <c r="Z33" i="30"/>
  <c r="AA33" i="30"/>
  <c r="Z35" i="30"/>
  <c r="AA35" i="30"/>
  <c r="Z36" i="30"/>
  <c r="AA36" i="30"/>
  <c r="Z37" i="30"/>
  <c r="AA37" i="30"/>
  <c r="V5" i="30"/>
  <c r="W5" i="30"/>
  <c r="V6" i="30"/>
  <c r="W6" i="30"/>
  <c r="V7" i="30"/>
  <c r="W7" i="30"/>
  <c r="V8" i="30"/>
  <c r="W8" i="30"/>
  <c r="V10" i="30"/>
  <c r="W10" i="30"/>
  <c r="V11" i="30"/>
  <c r="W11" i="30"/>
  <c r="V12" i="30"/>
  <c r="W12" i="30"/>
  <c r="V13" i="30"/>
  <c r="W13" i="30"/>
  <c r="V14" i="30"/>
  <c r="W14" i="30"/>
  <c r="V16" i="30"/>
  <c r="W16" i="30"/>
  <c r="V17" i="30"/>
  <c r="W17" i="30"/>
  <c r="V18" i="30"/>
  <c r="W18" i="30"/>
  <c r="V19" i="30"/>
  <c r="W19" i="30"/>
  <c r="V20" i="30"/>
  <c r="W20" i="30"/>
  <c r="V21" i="30"/>
  <c r="W21" i="30"/>
  <c r="V22" i="30"/>
  <c r="W22" i="30"/>
  <c r="V24" i="30"/>
  <c r="W24" i="30"/>
  <c r="V25" i="30"/>
  <c r="W25" i="30"/>
  <c r="V26" i="30"/>
  <c r="W26" i="30"/>
  <c r="V27" i="30"/>
  <c r="W27" i="30"/>
  <c r="V28" i="30"/>
  <c r="W28" i="30"/>
  <c r="V29" i="30"/>
  <c r="W29" i="30"/>
  <c r="V31" i="30"/>
  <c r="W31" i="30"/>
  <c r="V32" i="30"/>
  <c r="W32" i="30"/>
  <c r="V33" i="30"/>
  <c r="W33" i="30"/>
  <c r="V35" i="30"/>
  <c r="W35" i="30"/>
  <c r="V36" i="30"/>
  <c r="W36" i="30"/>
  <c r="V37" i="30"/>
  <c r="W37" i="30"/>
  <c r="Y37" i="30"/>
  <c r="Y36" i="30"/>
  <c r="Y35" i="30"/>
  <c r="Y33" i="30"/>
  <c r="Y32" i="30"/>
  <c r="Y31" i="30"/>
  <c r="Y29" i="30"/>
  <c r="Y28" i="30"/>
  <c r="Y27" i="30"/>
  <c r="Y26" i="30"/>
  <c r="Y25" i="30"/>
  <c r="Y24" i="30"/>
  <c r="Y22" i="30"/>
  <c r="Y21" i="30"/>
  <c r="Y20" i="30"/>
  <c r="Y19" i="30"/>
  <c r="Y18" i="30"/>
  <c r="Y17" i="30"/>
  <c r="Y16" i="30"/>
  <c r="Y14" i="30"/>
  <c r="Y13" i="30"/>
  <c r="Y12" i="30"/>
  <c r="Y11" i="30"/>
  <c r="Y10" i="30"/>
  <c r="Y8" i="30"/>
  <c r="Y7" i="30"/>
  <c r="Y6" i="30"/>
  <c r="Y5" i="30"/>
  <c r="Y4" i="30"/>
  <c r="U37" i="30"/>
  <c r="U36" i="30"/>
  <c r="U35" i="30"/>
  <c r="U33" i="30"/>
  <c r="U32" i="30"/>
  <c r="U31" i="30"/>
  <c r="U29" i="30"/>
  <c r="U28" i="30"/>
  <c r="U27" i="30"/>
  <c r="U26" i="30"/>
  <c r="U25" i="30"/>
  <c r="U24" i="30"/>
  <c r="U22" i="30"/>
  <c r="U21" i="30"/>
  <c r="U20" i="30"/>
  <c r="U19" i="30"/>
  <c r="U18" i="30"/>
  <c r="U17" i="30"/>
  <c r="U16" i="30"/>
  <c r="U14" i="30"/>
  <c r="U13" i="30"/>
  <c r="U12" i="30"/>
  <c r="U11" i="30"/>
  <c r="U10" i="30"/>
  <c r="U8" i="30"/>
  <c r="U7" i="30"/>
  <c r="U6" i="30"/>
  <c r="U5" i="30"/>
  <c r="U4" i="30"/>
  <c r="R5" i="30"/>
  <c r="S5" i="30"/>
  <c r="R6" i="30"/>
  <c r="S6" i="30"/>
  <c r="R7" i="30"/>
  <c r="S7" i="30"/>
  <c r="R8" i="30"/>
  <c r="S8" i="30"/>
  <c r="R10" i="30"/>
  <c r="S10" i="30"/>
  <c r="R11" i="30"/>
  <c r="S11" i="30"/>
  <c r="R12" i="30"/>
  <c r="S12" i="30"/>
  <c r="R13" i="30"/>
  <c r="S13" i="30"/>
  <c r="R14" i="30"/>
  <c r="S14" i="30"/>
  <c r="R16" i="30"/>
  <c r="S16" i="30"/>
  <c r="R17" i="30"/>
  <c r="S17" i="30"/>
  <c r="R18" i="30"/>
  <c r="S18" i="30"/>
  <c r="R19" i="30"/>
  <c r="S19" i="30"/>
  <c r="R20" i="30"/>
  <c r="S20" i="30"/>
  <c r="R21" i="30"/>
  <c r="S21" i="30"/>
  <c r="R22" i="30"/>
  <c r="S22" i="30"/>
  <c r="R24" i="30"/>
  <c r="S24" i="30"/>
  <c r="R25" i="30"/>
  <c r="S25" i="30"/>
  <c r="R26" i="30"/>
  <c r="S26" i="30"/>
  <c r="R27" i="30"/>
  <c r="S27" i="30"/>
  <c r="R28" i="30"/>
  <c r="S28" i="30"/>
  <c r="R29" i="30"/>
  <c r="S29" i="30"/>
  <c r="R31" i="30"/>
  <c r="S31" i="30"/>
  <c r="R32" i="30"/>
  <c r="S32" i="30"/>
  <c r="R33" i="30"/>
  <c r="S33" i="30"/>
  <c r="R35" i="30"/>
  <c r="S35" i="30"/>
  <c r="R36" i="30"/>
  <c r="S36" i="30"/>
  <c r="R37" i="30"/>
  <c r="S37" i="30"/>
  <c r="Q37" i="30"/>
  <c r="Q36" i="30"/>
  <c r="Q35" i="30"/>
  <c r="Q33" i="30"/>
  <c r="Q32" i="30"/>
  <c r="Q31" i="30"/>
  <c r="Q29" i="30"/>
  <c r="Q28" i="30"/>
  <c r="Q27" i="30"/>
  <c r="Q26" i="30"/>
  <c r="Q25" i="30"/>
  <c r="Q24" i="30"/>
  <c r="Q22" i="30"/>
  <c r="Q21" i="30"/>
  <c r="Q20" i="30"/>
  <c r="Q19" i="30"/>
  <c r="Q18" i="30"/>
  <c r="Q17" i="30"/>
  <c r="Q16" i="30"/>
  <c r="Q14" i="30"/>
  <c r="Q13" i="30"/>
  <c r="Q12" i="30"/>
  <c r="Q11" i="30"/>
  <c r="Q10" i="30"/>
  <c r="Q8" i="30"/>
  <c r="Q7" i="30"/>
  <c r="Q6" i="30"/>
  <c r="Q5" i="30"/>
  <c r="Q4" i="30"/>
  <c r="N5" i="30"/>
  <c r="O5" i="30"/>
  <c r="N6" i="30"/>
  <c r="O6" i="30"/>
  <c r="N7" i="30"/>
  <c r="O7" i="30"/>
  <c r="N8" i="30"/>
  <c r="O8" i="30"/>
  <c r="N10" i="30"/>
  <c r="O10" i="30"/>
  <c r="N11" i="30"/>
  <c r="O11" i="30"/>
  <c r="N12" i="30"/>
  <c r="O12" i="30"/>
  <c r="N13" i="30"/>
  <c r="O13" i="30"/>
  <c r="N14" i="30"/>
  <c r="O14" i="30"/>
  <c r="N16" i="30"/>
  <c r="O16" i="30"/>
  <c r="N17" i="30"/>
  <c r="O17" i="30"/>
  <c r="N18" i="30"/>
  <c r="O18" i="30"/>
  <c r="N19" i="30"/>
  <c r="O19" i="30"/>
  <c r="N20" i="30"/>
  <c r="O20" i="30"/>
  <c r="N21" i="30"/>
  <c r="O21" i="30"/>
  <c r="N22" i="30"/>
  <c r="O22" i="30"/>
  <c r="N24" i="30"/>
  <c r="O24" i="30"/>
  <c r="N25" i="30"/>
  <c r="O25" i="30"/>
  <c r="N26" i="30"/>
  <c r="O26" i="30"/>
  <c r="N27" i="30"/>
  <c r="O27" i="30"/>
  <c r="N28" i="30"/>
  <c r="O28" i="30"/>
  <c r="N29" i="30"/>
  <c r="O29" i="30"/>
  <c r="N31" i="30"/>
  <c r="O31" i="30"/>
  <c r="N32" i="30"/>
  <c r="O32" i="30"/>
  <c r="N33" i="30"/>
  <c r="O33" i="30"/>
  <c r="N35" i="30"/>
  <c r="O35" i="30"/>
  <c r="N36" i="30"/>
  <c r="O36" i="30"/>
  <c r="N37" i="30"/>
  <c r="O37" i="30"/>
  <c r="M37" i="30"/>
  <c r="M36" i="30"/>
  <c r="M33" i="30"/>
  <c r="M35" i="30"/>
  <c r="M32" i="30"/>
  <c r="M26" i="30"/>
  <c r="M27" i="30"/>
  <c r="M28" i="30"/>
  <c r="M29" i="30"/>
  <c r="M31" i="30"/>
  <c r="M25" i="30"/>
  <c r="M18" i="30"/>
  <c r="M19" i="30"/>
  <c r="M20" i="30"/>
  <c r="M21" i="30"/>
  <c r="M22" i="30"/>
  <c r="M24" i="30"/>
  <c r="M17" i="30"/>
  <c r="M12" i="30"/>
  <c r="M13" i="30"/>
  <c r="M14" i="30"/>
  <c r="M16" i="30"/>
  <c r="M11" i="30"/>
  <c r="M5" i="30"/>
  <c r="M6" i="30"/>
  <c r="M7" i="30"/>
  <c r="M8" i="30"/>
  <c r="M10" i="30"/>
  <c r="Z4" i="30"/>
  <c r="AA4" i="30"/>
  <c r="W4" i="30"/>
  <c r="V4" i="30"/>
  <c r="S4" i="30"/>
  <c r="R4" i="30"/>
  <c r="O4" i="30"/>
  <c r="N4" i="30"/>
  <c r="M4" i="30"/>
  <c r="C35" i="30"/>
  <c r="C31" i="30"/>
  <c r="C23" i="30"/>
  <c r="C16" i="30"/>
  <c r="C10" i="30"/>
  <c r="AA5" i="28"/>
  <c r="AA6" i="28"/>
  <c r="AA7" i="28"/>
  <c r="AA8" i="28"/>
  <c r="AA9" i="28"/>
  <c r="AA10" i="28"/>
  <c r="AA11" i="28"/>
  <c r="AA12" i="28"/>
  <c r="AA13" i="28"/>
  <c r="AA14" i="28"/>
  <c r="AA15" i="28"/>
  <c r="AA16" i="28"/>
  <c r="AA17" i="28"/>
  <c r="AA18" i="28"/>
  <c r="AA19" i="28"/>
  <c r="AA20" i="28"/>
  <c r="AA21" i="28"/>
  <c r="AA22" i="28"/>
  <c r="AA23" i="28"/>
  <c r="AA24" i="28"/>
  <c r="AA25" i="28"/>
  <c r="AA26" i="28"/>
  <c r="AA27" i="28"/>
  <c r="AA28" i="28"/>
  <c r="AA29" i="28"/>
  <c r="AA30" i="28"/>
  <c r="AA31" i="28"/>
  <c r="AA32" i="28"/>
  <c r="AA33" i="28"/>
  <c r="AA34" i="28"/>
  <c r="AA35" i="28"/>
  <c r="AA36" i="28"/>
  <c r="AA37" i="28"/>
  <c r="Z4" i="28"/>
  <c r="AA4" i="28"/>
  <c r="Z37" i="28"/>
  <c r="Z36" i="28"/>
  <c r="Z35" i="28"/>
  <c r="Z34" i="28"/>
  <c r="Z33" i="28"/>
  <c r="Z32" i="28"/>
  <c r="Z31" i="28"/>
  <c r="Z30" i="28"/>
  <c r="Z29" i="28"/>
  <c r="Z28" i="28"/>
  <c r="Z27" i="28"/>
  <c r="Z26" i="28"/>
  <c r="Z25" i="28"/>
  <c r="Z24" i="28"/>
  <c r="Z23" i="28"/>
  <c r="Z22" i="28"/>
  <c r="Z21" i="28"/>
  <c r="Z20" i="28"/>
  <c r="Z19" i="28"/>
  <c r="Z18" i="28"/>
  <c r="Z17" i="28"/>
  <c r="Z16" i="28"/>
  <c r="Z15" i="28"/>
  <c r="Z14" i="28"/>
  <c r="Z13" i="28"/>
  <c r="Z12" i="28"/>
  <c r="Z11" i="28"/>
  <c r="Z10" i="28"/>
  <c r="Z9" i="28"/>
  <c r="Z8" i="28"/>
  <c r="Z7" i="28"/>
  <c r="Z6" i="28"/>
  <c r="Z5" i="28"/>
  <c r="W5" i="28"/>
  <c r="W6" i="28"/>
  <c r="W7" i="28"/>
  <c r="W8" i="28"/>
  <c r="W9" i="28"/>
  <c r="W10" i="28"/>
  <c r="W11" i="28"/>
  <c r="W12" i="28"/>
  <c r="W13" i="28"/>
  <c r="W14" i="28"/>
  <c r="W15" i="28"/>
  <c r="W16" i="28"/>
  <c r="W17" i="28"/>
  <c r="W18" i="28"/>
  <c r="W19" i="28"/>
  <c r="W20" i="28"/>
  <c r="W21" i="28"/>
  <c r="W22" i="28"/>
  <c r="W23" i="28"/>
  <c r="W24" i="28"/>
  <c r="W25" i="28"/>
  <c r="W26" i="28"/>
  <c r="W27" i="28"/>
  <c r="W28" i="28"/>
  <c r="W29" i="28"/>
  <c r="W30" i="28"/>
  <c r="W31" i="28"/>
  <c r="W32" i="28"/>
  <c r="W33" i="28"/>
  <c r="W34" i="28"/>
  <c r="W35" i="28"/>
  <c r="W36" i="28"/>
  <c r="W37" i="28"/>
  <c r="W4" i="28"/>
  <c r="V4" i="28"/>
  <c r="V37" i="28"/>
  <c r="V36" i="28"/>
  <c r="V35" i="28"/>
  <c r="V34" i="28"/>
  <c r="V33" i="28"/>
  <c r="V32" i="28"/>
  <c r="V31" i="28"/>
  <c r="V30" i="28"/>
  <c r="V29" i="28"/>
  <c r="V28" i="28"/>
  <c r="V27" i="28"/>
  <c r="V26" i="28"/>
  <c r="V25" i="28"/>
  <c r="V24" i="28"/>
  <c r="V23" i="28"/>
  <c r="V22" i="28"/>
  <c r="V21" i="28"/>
  <c r="V20" i="28"/>
  <c r="V19" i="28"/>
  <c r="V18" i="28"/>
  <c r="V17" i="28"/>
  <c r="V16" i="28"/>
  <c r="V15" i="28"/>
  <c r="V14" i="28"/>
  <c r="V13" i="28"/>
  <c r="V12" i="28"/>
  <c r="V11" i="28"/>
  <c r="V10" i="28"/>
  <c r="V9" i="28"/>
  <c r="V8" i="28"/>
  <c r="V7" i="28"/>
  <c r="V6" i="28"/>
  <c r="V5" i="28"/>
  <c r="S5" i="28"/>
  <c r="S6" i="28"/>
  <c r="S7" i="28"/>
  <c r="S8" i="28"/>
  <c r="S9" i="28"/>
  <c r="S10" i="28"/>
  <c r="S11" i="28"/>
  <c r="S12" i="28"/>
  <c r="S13" i="28"/>
  <c r="S14" i="28"/>
  <c r="S15" i="28"/>
  <c r="S16" i="28"/>
  <c r="S17" i="28"/>
  <c r="S18" i="28"/>
  <c r="S19" i="28"/>
  <c r="S20" i="28"/>
  <c r="S21" i="28"/>
  <c r="S22" i="28"/>
  <c r="S23" i="28"/>
  <c r="S24" i="28"/>
  <c r="S25" i="28"/>
  <c r="S26" i="28"/>
  <c r="S27" i="28"/>
  <c r="S28" i="28"/>
  <c r="S29" i="28"/>
  <c r="S30" i="28"/>
  <c r="S31" i="28"/>
  <c r="S32" i="28"/>
  <c r="S33" i="28"/>
  <c r="S34" i="28"/>
  <c r="S35" i="28"/>
  <c r="S36" i="28"/>
  <c r="S37" i="28"/>
  <c r="S4" i="28"/>
  <c r="R36" i="28"/>
  <c r="R37" i="28"/>
  <c r="R35" i="28"/>
  <c r="R34" i="28"/>
  <c r="R33" i="28"/>
  <c r="R32" i="28"/>
  <c r="R31" i="28"/>
  <c r="R30" i="28"/>
  <c r="R29" i="28"/>
  <c r="R28" i="28"/>
  <c r="R27" i="28"/>
  <c r="R26" i="28"/>
  <c r="R25" i="28"/>
  <c r="R24" i="28"/>
  <c r="R23" i="28"/>
  <c r="R22" i="28"/>
  <c r="R21" i="28"/>
  <c r="R20" i="28"/>
  <c r="R19" i="28"/>
  <c r="R18" i="28"/>
  <c r="R17" i="28"/>
  <c r="R16" i="28"/>
  <c r="R15" i="28"/>
  <c r="R14" i="28"/>
  <c r="R13" i="28"/>
  <c r="R12" i="28"/>
  <c r="R11" i="28"/>
  <c r="R10" i="28"/>
  <c r="R9" i="28"/>
  <c r="R8" i="28"/>
  <c r="R7" i="28"/>
  <c r="R6" i="28"/>
  <c r="R5" i="28"/>
  <c r="R4" i="28"/>
  <c r="O5" i="28"/>
  <c r="O6" i="28"/>
  <c r="O7" i="28"/>
  <c r="O8" i="28"/>
  <c r="O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4" i="28"/>
  <c r="N4" i="28"/>
  <c r="N5" i="28"/>
  <c r="N6" i="28"/>
  <c r="N7" i="28"/>
  <c r="N8" i="28"/>
  <c r="N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Y10" i="28"/>
  <c r="Y37" i="28"/>
  <c r="Y36" i="28"/>
  <c r="Y35" i="28"/>
  <c r="Y34" i="28"/>
  <c r="Y33" i="28"/>
  <c r="Y32" i="28"/>
  <c r="Y31" i="28"/>
  <c r="Y30" i="28"/>
  <c r="Y29" i="28"/>
  <c r="Y28" i="28"/>
  <c r="Y27" i="28"/>
  <c r="Y26" i="28"/>
  <c r="Y25" i="28"/>
  <c r="Y24" i="28"/>
  <c r="Y23" i="28"/>
  <c r="Y22" i="28"/>
  <c r="Y21" i="28"/>
  <c r="Y20" i="28"/>
  <c r="Y19" i="28"/>
  <c r="Y18" i="28"/>
  <c r="Y17" i="28"/>
  <c r="Y16" i="28"/>
  <c r="Y15" i="28"/>
  <c r="Y14" i="28"/>
  <c r="Y13" i="28"/>
  <c r="Y12" i="28"/>
  <c r="Y11" i="28"/>
  <c r="Y9" i="28"/>
  <c r="Y8" i="28"/>
  <c r="Y7" i="28"/>
  <c r="Y6" i="28"/>
  <c r="Y5" i="28"/>
  <c r="Y4" i="28"/>
  <c r="U37" i="28"/>
  <c r="U36" i="28"/>
  <c r="U35" i="28"/>
  <c r="U34" i="28"/>
  <c r="U33" i="28"/>
  <c r="U32" i="28"/>
  <c r="U31" i="28"/>
  <c r="U30" i="28"/>
  <c r="U29" i="28"/>
  <c r="U28" i="28"/>
  <c r="U27" i="28"/>
  <c r="U26" i="28"/>
  <c r="U25" i="28"/>
  <c r="U24" i="28"/>
  <c r="U23" i="28"/>
  <c r="U22" i="28"/>
  <c r="U21" i="28"/>
  <c r="U20" i="28"/>
  <c r="U19" i="28"/>
  <c r="U18" i="28"/>
  <c r="U17" i="28"/>
  <c r="U16" i="28"/>
  <c r="U15" i="28"/>
  <c r="U14" i="28"/>
  <c r="U13" i="28"/>
  <c r="U12" i="28"/>
  <c r="U11" i="28"/>
  <c r="U10" i="28"/>
  <c r="U9" i="28"/>
  <c r="U8" i="28"/>
  <c r="U7" i="28"/>
  <c r="U6" i="28"/>
  <c r="U5" i="28"/>
  <c r="U4" i="28"/>
  <c r="Q37" i="28"/>
  <c r="Q36" i="28"/>
  <c r="Q35" i="28"/>
  <c r="Q34" i="28"/>
  <c r="Q33" i="28"/>
  <c r="Q32" i="28"/>
  <c r="Q31" i="28"/>
  <c r="Q30" i="28"/>
  <c r="Q29" i="28"/>
  <c r="Q28" i="28"/>
  <c r="Q27" i="28"/>
  <c r="Q26" i="28"/>
  <c r="Q25" i="28"/>
  <c r="Q24" i="28"/>
  <c r="Q23" i="28"/>
  <c r="Q22" i="28"/>
  <c r="Q21" i="28"/>
  <c r="Q20" i="28"/>
  <c r="Q19" i="28"/>
  <c r="Q18" i="28"/>
  <c r="Q17" i="28"/>
  <c r="Q16" i="28"/>
  <c r="Q15" i="28"/>
  <c r="Q14" i="28"/>
  <c r="Q13" i="28"/>
  <c r="Q12" i="28"/>
  <c r="Q11" i="28"/>
  <c r="Q10" i="28"/>
  <c r="Q9" i="28"/>
  <c r="Q8" i="28"/>
  <c r="Q7" i="28"/>
  <c r="Q6" i="28"/>
  <c r="Q5" i="28"/>
  <c r="Q4" i="28"/>
  <c r="M37" i="28"/>
  <c r="M36" i="28"/>
  <c r="M31" i="28"/>
  <c r="M32" i="28"/>
  <c r="M33" i="28"/>
  <c r="M34" i="28"/>
  <c r="M35" i="28"/>
  <c r="M30" i="28"/>
  <c r="M25" i="28"/>
  <c r="M26" i="28"/>
  <c r="M27" i="28"/>
  <c r="M28" i="28"/>
  <c r="M29" i="28"/>
  <c r="M24" i="28"/>
  <c r="M19" i="28"/>
  <c r="M20" i="28"/>
  <c r="M21" i="28"/>
  <c r="M22" i="28"/>
  <c r="M23" i="28"/>
  <c r="M18" i="28"/>
  <c r="M11" i="28"/>
  <c r="M12" i="28"/>
  <c r="M13" i="28"/>
  <c r="M14" i="28"/>
  <c r="M15" i="28"/>
  <c r="M16" i="28"/>
  <c r="M17" i="28"/>
  <c r="M10" i="28"/>
  <c r="M5" i="28"/>
  <c r="M6" i="28"/>
  <c r="M7" i="28"/>
  <c r="M8" i="28"/>
  <c r="M9" i="28"/>
  <c r="M4" i="28"/>
  <c r="AA5" i="29"/>
  <c r="AA6" i="29"/>
  <c r="AA7" i="29"/>
  <c r="AA8" i="29"/>
  <c r="AA10" i="29"/>
  <c r="AA11" i="29"/>
  <c r="AA12" i="29"/>
  <c r="AA13" i="29"/>
  <c r="AA14" i="29"/>
  <c r="AA16" i="29"/>
  <c r="AA17" i="29"/>
  <c r="AA18" i="29"/>
  <c r="AA19" i="29"/>
  <c r="AA20" i="29"/>
  <c r="AA22" i="29"/>
  <c r="AA23" i="29"/>
  <c r="AA24" i="29"/>
  <c r="AA25" i="29"/>
  <c r="AA26" i="29"/>
  <c r="AA27" i="29"/>
  <c r="AA28" i="29"/>
  <c r="AA30" i="29"/>
  <c r="AA31" i="29"/>
  <c r="AA32" i="29"/>
  <c r="AA33" i="29"/>
  <c r="AA34" i="29"/>
  <c r="AA36" i="29"/>
  <c r="AA37" i="29"/>
  <c r="AA38" i="29"/>
  <c r="AA39" i="29"/>
  <c r="AA40" i="29"/>
  <c r="AA42" i="29"/>
  <c r="AA43" i="29"/>
  <c r="AA44" i="29"/>
  <c r="AA4" i="29"/>
  <c r="W5" i="29"/>
  <c r="W6" i="29"/>
  <c r="W7" i="29"/>
  <c r="W8" i="29"/>
  <c r="W10" i="29"/>
  <c r="W11" i="29"/>
  <c r="W12" i="29"/>
  <c r="W13" i="29"/>
  <c r="W14" i="29"/>
  <c r="W16" i="29"/>
  <c r="W17" i="29"/>
  <c r="W18" i="29"/>
  <c r="W19" i="29"/>
  <c r="W20" i="29"/>
  <c r="W22" i="29"/>
  <c r="W23" i="29"/>
  <c r="W24" i="29"/>
  <c r="W25" i="29"/>
  <c r="W26" i="29"/>
  <c r="W27" i="29"/>
  <c r="W28" i="29"/>
  <c r="W30" i="29"/>
  <c r="W31" i="29"/>
  <c r="W32" i="29"/>
  <c r="W33" i="29"/>
  <c r="W34" i="29"/>
  <c r="W36" i="29"/>
  <c r="W37" i="29"/>
  <c r="W38" i="29"/>
  <c r="W39" i="29"/>
  <c r="W40" i="29"/>
  <c r="W42" i="29"/>
  <c r="W43" i="29"/>
  <c r="W44" i="29"/>
  <c r="W4" i="29"/>
  <c r="S5" i="29"/>
  <c r="S6" i="29"/>
  <c r="S7" i="29"/>
  <c r="S8" i="29"/>
  <c r="S10" i="29"/>
  <c r="S11" i="29"/>
  <c r="S12" i="29"/>
  <c r="S13" i="29"/>
  <c r="S14" i="29"/>
  <c r="S16" i="29"/>
  <c r="S17" i="29"/>
  <c r="S18" i="29"/>
  <c r="S19" i="29"/>
  <c r="S20" i="29"/>
  <c r="S22" i="29"/>
  <c r="S23" i="29"/>
  <c r="S24" i="29"/>
  <c r="S25" i="29"/>
  <c r="S26" i="29"/>
  <c r="S27" i="29"/>
  <c r="S28" i="29"/>
  <c r="S30" i="29"/>
  <c r="S31" i="29"/>
  <c r="S32" i="29"/>
  <c r="S33" i="29"/>
  <c r="S34" i="29"/>
  <c r="S36" i="29"/>
  <c r="S37" i="29"/>
  <c r="S38" i="29"/>
  <c r="S39" i="29"/>
  <c r="S40" i="29"/>
  <c r="S42" i="29"/>
  <c r="S43" i="29"/>
  <c r="S44" i="29"/>
  <c r="S4" i="29"/>
  <c r="O11" i="29"/>
  <c r="O12" i="29"/>
  <c r="O13" i="29"/>
  <c r="O14" i="29"/>
  <c r="O16" i="29"/>
  <c r="O17" i="29"/>
  <c r="O18" i="29"/>
  <c r="O19" i="29"/>
  <c r="O20" i="29"/>
  <c r="O22" i="29"/>
  <c r="O23" i="29"/>
  <c r="O24" i="29"/>
  <c r="O25" i="29"/>
  <c r="O26" i="29"/>
  <c r="O27" i="29"/>
  <c r="O28" i="29"/>
  <c r="O30" i="29"/>
  <c r="O31" i="29"/>
  <c r="O32" i="29"/>
  <c r="O33" i="29"/>
  <c r="O34" i="29"/>
  <c r="O36" i="29"/>
  <c r="O37" i="29"/>
  <c r="O38" i="29"/>
  <c r="O39" i="29"/>
  <c r="O40" i="29"/>
  <c r="O42" i="29"/>
  <c r="O43" i="29"/>
  <c r="O44" i="29"/>
  <c r="O10" i="29"/>
  <c r="O5" i="29"/>
  <c r="O6" i="29"/>
  <c r="O7" i="29"/>
  <c r="O8" i="29"/>
  <c r="O4" i="29"/>
  <c r="N4" i="29"/>
  <c r="M4" i="29"/>
  <c r="Z44" i="29" l="1"/>
  <c r="Y44" i="29"/>
  <c r="Z43" i="29"/>
  <c r="Y43" i="29"/>
  <c r="Z42" i="29"/>
  <c r="Y42" i="29"/>
  <c r="Z40" i="29"/>
  <c r="Y40" i="29"/>
  <c r="Z39" i="29"/>
  <c r="Y39" i="29"/>
  <c r="Z38" i="29"/>
  <c r="Y38" i="29"/>
  <c r="Z37" i="29"/>
  <c r="Y37" i="29"/>
  <c r="Z36" i="29"/>
  <c r="Y36" i="29"/>
  <c r="Z34" i="29"/>
  <c r="Y34" i="29"/>
  <c r="Z33" i="29"/>
  <c r="Y33" i="29"/>
  <c r="Z32" i="29"/>
  <c r="Y32" i="29"/>
  <c r="Z31" i="29"/>
  <c r="Y31" i="29"/>
  <c r="Z30" i="29"/>
  <c r="Y30" i="29"/>
  <c r="Z28" i="29"/>
  <c r="Y28" i="29"/>
  <c r="Z27" i="29"/>
  <c r="Y27" i="29"/>
  <c r="Z26" i="29"/>
  <c r="Y26" i="29"/>
  <c r="Z25" i="29"/>
  <c r="Y25" i="29"/>
  <c r="Z24" i="29"/>
  <c r="Y24" i="29"/>
  <c r="Z23" i="29"/>
  <c r="Y23" i="29"/>
  <c r="Z22" i="29"/>
  <c r="Y22" i="29"/>
  <c r="Z20" i="29"/>
  <c r="Y20" i="29"/>
  <c r="Z19" i="29"/>
  <c r="Y19" i="29"/>
  <c r="Z18" i="29"/>
  <c r="Y18" i="29"/>
  <c r="Z17" i="29"/>
  <c r="Y17" i="29"/>
  <c r="Z16" i="29"/>
  <c r="Y16" i="29"/>
  <c r="Z14" i="29"/>
  <c r="Y14" i="29"/>
  <c r="Z13" i="29"/>
  <c r="Y13" i="29"/>
  <c r="Z12" i="29"/>
  <c r="Y12" i="29"/>
  <c r="Z11" i="29"/>
  <c r="Y11" i="29"/>
  <c r="Z10" i="29"/>
  <c r="Y10" i="29"/>
  <c r="Z8" i="29"/>
  <c r="Y8" i="29"/>
  <c r="Z7" i="29"/>
  <c r="Y7" i="29"/>
  <c r="Z6" i="29"/>
  <c r="Y6" i="29"/>
  <c r="Z5" i="29"/>
  <c r="Y5" i="29"/>
  <c r="Z4" i="29"/>
  <c r="Y4" i="29"/>
  <c r="M43" i="29"/>
  <c r="U44" i="29"/>
  <c r="V44" i="29"/>
  <c r="V43" i="29"/>
  <c r="V4" i="29"/>
  <c r="U4" i="29"/>
  <c r="U43" i="29"/>
  <c r="V42" i="29"/>
  <c r="U42" i="29"/>
  <c r="V40" i="29"/>
  <c r="U40" i="29"/>
  <c r="V39" i="29"/>
  <c r="U39" i="29"/>
  <c r="V38" i="29"/>
  <c r="U38" i="29"/>
  <c r="V37" i="29"/>
  <c r="U37" i="29"/>
  <c r="V36" i="29"/>
  <c r="U36" i="29"/>
  <c r="V34" i="29"/>
  <c r="U34" i="29"/>
  <c r="V33" i="29"/>
  <c r="U33" i="29"/>
  <c r="V32" i="29"/>
  <c r="U32" i="29"/>
  <c r="V31" i="29"/>
  <c r="U31" i="29"/>
  <c r="V30" i="29"/>
  <c r="U30" i="29"/>
  <c r="V28" i="29"/>
  <c r="U28" i="29"/>
  <c r="V27" i="29"/>
  <c r="U27" i="29"/>
  <c r="V26" i="29"/>
  <c r="U26" i="29"/>
  <c r="V25" i="29"/>
  <c r="U25" i="29"/>
  <c r="V24" i="29"/>
  <c r="U24" i="29"/>
  <c r="V23" i="29"/>
  <c r="U23" i="29"/>
  <c r="V22" i="29"/>
  <c r="U22" i="29"/>
  <c r="V20" i="29"/>
  <c r="U20" i="29"/>
  <c r="V19" i="29"/>
  <c r="U19" i="29"/>
  <c r="V18" i="29"/>
  <c r="U18" i="29"/>
  <c r="V17" i="29"/>
  <c r="U17" i="29"/>
  <c r="V16" i="29"/>
  <c r="U16" i="29"/>
  <c r="V14" i="29"/>
  <c r="U14" i="29"/>
  <c r="V13" i="29"/>
  <c r="U13" i="29"/>
  <c r="V12" i="29"/>
  <c r="U12" i="29"/>
  <c r="V11" i="29"/>
  <c r="U11" i="29"/>
  <c r="V10" i="29"/>
  <c r="U10" i="29"/>
  <c r="V8" i="29"/>
  <c r="U8" i="29"/>
  <c r="V7" i="29"/>
  <c r="U7" i="29"/>
  <c r="V6" i="29"/>
  <c r="U6" i="29"/>
  <c r="V5" i="29"/>
  <c r="U5" i="29"/>
  <c r="R44" i="29"/>
  <c r="Q44" i="29"/>
  <c r="R4" i="29"/>
  <c r="Q4" i="29"/>
  <c r="R43" i="29"/>
  <c r="Q43" i="29"/>
  <c r="R42" i="29"/>
  <c r="Q42" i="29"/>
  <c r="R40" i="29"/>
  <c r="Q40" i="29"/>
  <c r="R39" i="29"/>
  <c r="Q39" i="29"/>
  <c r="R38" i="29"/>
  <c r="Q38" i="29"/>
  <c r="R37" i="29"/>
  <c r="Q37" i="29"/>
  <c r="R36" i="29"/>
  <c r="Q36" i="29"/>
  <c r="R34" i="29"/>
  <c r="Q34" i="29"/>
  <c r="R33" i="29"/>
  <c r="Q33" i="29"/>
  <c r="R32" i="29"/>
  <c r="Q32" i="29"/>
  <c r="R31" i="29"/>
  <c r="Q31" i="29"/>
  <c r="R30" i="29"/>
  <c r="Q30" i="29"/>
  <c r="R28" i="29"/>
  <c r="Q28" i="29"/>
  <c r="R27" i="29"/>
  <c r="Q27" i="29"/>
  <c r="R26" i="29"/>
  <c r="Q26" i="29"/>
  <c r="R25" i="29"/>
  <c r="Q25" i="29"/>
  <c r="R24" i="29"/>
  <c r="Q24" i="29"/>
  <c r="R23" i="29"/>
  <c r="Q23" i="29"/>
  <c r="R22" i="29"/>
  <c r="Q22" i="29"/>
  <c r="R20" i="29"/>
  <c r="Q20" i="29"/>
  <c r="R19" i="29"/>
  <c r="Q19" i="29"/>
  <c r="R18" i="29"/>
  <c r="Q18" i="29"/>
  <c r="R17" i="29"/>
  <c r="Q17" i="29"/>
  <c r="R16" i="29"/>
  <c r="Q16" i="29"/>
  <c r="R14" i="29"/>
  <c r="Q14" i="29"/>
  <c r="R13" i="29"/>
  <c r="Q13" i="29"/>
  <c r="R12" i="29"/>
  <c r="Q12" i="29"/>
  <c r="R11" i="29"/>
  <c r="Q11" i="29"/>
  <c r="R10" i="29"/>
  <c r="Q10" i="29"/>
  <c r="R8" i="29"/>
  <c r="Q8" i="29"/>
  <c r="R7" i="29"/>
  <c r="Q7" i="29"/>
  <c r="R6" i="29"/>
  <c r="Q6" i="29"/>
  <c r="R5" i="29"/>
  <c r="Q5" i="29"/>
  <c r="M44" i="29"/>
  <c r="I43" i="29"/>
  <c r="J43" i="29"/>
  <c r="J44" i="29"/>
  <c r="M37" i="29"/>
  <c r="M31" i="29"/>
  <c r="M23" i="29"/>
  <c r="M17" i="29"/>
  <c r="M11" i="29"/>
  <c r="M42" i="29"/>
  <c r="M40" i="29"/>
  <c r="M39" i="29"/>
  <c r="M38" i="29"/>
  <c r="M36" i="29"/>
  <c r="M34" i="29"/>
  <c r="M33" i="29"/>
  <c r="M32" i="29"/>
  <c r="M30" i="29"/>
  <c r="M28" i="29"/>
  <c r="M27" i="29"/>
  <c r="M26" i="29"/>
  <c r="M25" i="29"/>
  <c r="M24" i="29"/>
  <c r="M22" i="29"/>
  <c r="M20" i="29"/>
  <c r="M19" i="29"/>
  <c r="M18" i="29"/>
  <c r="M16" i="29"/>
  <c r="M14" i="29"/>
  <c r="M13" i="29"/>
  <c r="M12" i="29"/>
  <c r="M10" i="29"/>
  <c r="M8" i="29"/>
  <c r="M7" i="29"/>
  <c r="M6" i="29"/>
  <c r="M5" i="29"/>
  <c r="N11" i="29"/>
  <c r="N12" i="29"/>
  <c r="N13" i="29"/>
  <c r="N14" i="29"/>
  <c r="N16" i="29"/>
  <c r="N17" i="29"/>
  <c r="N18" i="29"/>
  <c r="N19" i="29"/>
  <c r="N20" i="29"/>
  <c r="N22" i="29"/>
  <c r="N23" i="29"/>
  <c r="N24" i="29"/>
  <c r="N25" i="29"/>
  <c r="N26" i="29"/>
  <c r="N27" i="29"/>
  <c r="N28" i="29"/>
  <c r="N30" i="29"/>
  <c r="N31" i="29"/>
  <c r="N32" i="29"/>
  <c r="N33" i="29"/>
  <c r="N34" i="29"/>
  <c r="N36" i="29"/>
  <c r="N37" i="29"/>
  <c r="N38" i="29"/>
  <c r="N39" i="29"/>
  <c r="N40" i="29"/>
  <c r="N42" i="29"/>
  <c r="N43" i="29"/>
  <c r="N44" i="29"/>
  <c r="N5" i="29"/>
  <c r="N6" i="29"/>
  <c r="N7" i="29"/>
  <c r="N8" i="29"/>
  <c r="N10" i="29"/>
  <c r="T9" i="30"/>
  <c r="X9" i="30"/>
  <c r="T15" i="30"/>
  <c r="X15" i="30"/>
  <c r="T23" i="30"/>
  <c r="X23" i="30"/>
  <c r="T30" i="30"/>
  <c r="X30" i="30"/>
  <c r="T34" i="30"/>
  <c r="X34" i="30"/>
  <c r="L34" i="30"/>
  <c r="P34" i="30"/>
  <c r="L30" i="30"/>
  <c r="P30" i="30"/>
  <c r="L23" i="30"/>
  <c r="P23" i="30"/>
  <c r="P15" i="30"/>
  <c r="L15" i="30"/>
  <c r="L9" i="30"/>
  <c r="P9" i="30"/>
  <c r="T8" i="31"/>
  <c r="X8" i="31"/>
  <c r="T11" i="31"/>
  <c r="X11" i="31"/>
  <c r="T17" i="31"/>
  <c r="X17" i="31"/>
  <c r="T24" i="31"/>
  <c r="X24" i="31"/>
  <c r="P24" i="31"/>
  <c r="L24" i="31"/>
  <c r="P17" i="31"/>
  <c r="L17" i="31"/>
  <c r="P11" i="31"/>
  <c r="L11" i="31"/>
  <c r="P8" i="31"/>
  <c r="L8" i="31"/>
  <c r="X8" i="28"/>
  <c r="T8" i="28"/>
  <c r="X16" i="28"/>
  <c r="T16" i="28"/>
  <c r="X22" i="28"/>
  <c r="T22" i="28"/>
  <c r="X28" i="28"/>
  <c r="T28" i="28"/>
  <c r="X34" i="28"/>
  <c r="T34" i="28"/>
  <c r="P34" i="28"/>
  <c r="L34" i="28"/>
  <c r="P28" i="28"/>
  <c r="L28" i="28"/>
  <c r="P22" i="28"/>
  <c r="L22" i="28"/>
  <c r="P16" i="28"/>
  <c r="L16" i="28"/>
  <c r="P8" i="28"/>
  <c r="L8" i="28"/>
  <c r="X9" i="29"/>
  <c r="AA9" i="29" s="1"/>
  <c r="T9" i="29"/>
  <c r="W9" i="29" s="1"/>
  <c r="X15" i="29"/>
  <c r="AA15" i="29" s="1"/>
  <c r="T15" i="29"/>
  <c r="X21" i="29"/>
  <c r="AA21" i="29" s="1"/>
  <c r="T21" i="29"/>
  <c r="W21" i="29" s="1"/>
  <c r="X29" i="29"/>
  <c r="T29" i="29"/>
  <c r="W29" i="29" s="1"/>
  <c r="X35" i="29"/>
  <c r="AA35" i="29" s="1"/>
  <c r="T35" i="29"/>
  <c r="W35" i="29" s="1"/>
  <c r="X41" i="29"/>
  <c r="AA41" i="29" s="1"/>
  <c r="T41" i="29"/>
  <c r="W41" i="29" s="1"/>
  <c r="P41" i="29"/>
  <c r="L41" i="29"/>
  <c r="P35" i="29"/>
  <c r="S35" i="29" s="1"/>
  <c r="L35" i="29"/>
  <c r="O35" i="29" s="1"/>
  <c r="P29" i="29"/>
  <c r="L29" i="29"/>
  <c r="O29" i="29" s="1"/>
  <c r="P21" i="29"/>
  <c r="S21" i="29" s="1"/>
  <c r="L21" i="29"/>
  <c r="L15" i="29"/>
  <c r="P15" i="29"/>
  <c r="S15" i="29" s="1"/>
  <c r="L9" i="29"/>
  <c r="P9" i="29"/>
  <c r="S9" i="29" s="1"/>
  <c r="K44" i="29"/>
  <c r="I44" i="29"/>
  <c r="K43" i="29"/>
  <c r="K42" i="29"/>
  <c r="I42" i="29"/>
  <c r="C42" i="29"/>
  <c r="H41" i="29"/>
  <c r="K41" i="29" s="1"/>
  <c r="K40" i="29"/>
  <c r="J40" i="29"/>
  <c r="I40" i="29"/>
  <c r="K39" i="29"/>
  <c r="J39" i="29"/>
  <c r="I39" i="29"/>
  <c r="K38" i="29"/>
  <c r="J38" i="29"/>
  <c r="I38" i="29"/>
  <c r="K37" i="29"/>
  <c r="J37" i="29"/>
  <c r="I37" i="29"/>
  <c r="K36" i="29"/>
  <c r="I36" i="29"/>
  <c r="C36" i="29"/>
  <c r="H35" i="29"/>
  <c r="I35" i="29" s="1"/>
  <c r="K34" i="29"/>
  <c r="J34" i="29"/>
  <c r="I34" i="29"/>
  <c r="K33" i="29"/>
  <c r="J33" i="29"/>
  <c r="I33" i="29"/>
  <c r="K32" i="29"/>
  <c r="J32" i="29"/>
  <c r="I32" i="29"/>
  <c r="K31" i="29"/>
  <c r="J31" i="29"/>
  <c r="I31" i="29"/>
  <c r="K30" i="29"/>
  <c r="J30" i="29"/>
  <c r="I30" i="29"/>
  <c r="H29" i="29"/>
  <c r="C29" i="29"/>
  <c r="K28" i="29"/>
  <c r="J28" i="29"/>
  <c r="I28" i="29"/>
  <c r="K27" i="29"/>
  <c r="J27" i="29"/>
  <c r="I27" i="29"/>
  <c r="K26" i="29"/>
  <c r="J26" i="29"/>
  <c r="I26" i="29"/>
  <c r="K25" i="29"/>
  <c r="J25" i="29"/>
  <c r="I25" i="29"/>
  <c r="K24" i="29"/>
  <c r="J24" i="29"/>
  <c r="I24" i="29"/>
  <c r="K23" i="29"/>
  <c r="J23" i="29"/>
  <c r="I23" i="29"/>
  <c r="K22" i="29"/>
  <c r="I22" i="29"/>
  <c r="C22" i="29"/>
  <c r="H21" i="29"/>
  <c r="K21" i="29" s="1"/>
  <c r="K20" i="29"/>
  <c r="J20" i="29"/>
  <c r="I20" i="29"/>
  <c r="K19" i="29"/>
  <c r="J19" i="29"/>
  <c r="I19" i="29"/>
  <c r="K18" i="29"/>
  <c r="J18" i="29"/>
  <c r="I18" i="29"/>
  <c r="K17" i="29"/>
  <c r="J17" i="29"/>
  <c r="I17" i="29"/>
  <c r="K16" i="29"/>
  <c r="I16" i="29"/>
  <c r="C16" i="29"/>
  <c r="J16" i="29" s="1"/>
  <c r="H15" i="29"/>
  <c r="J15" i="29" s="1"/>
  <c r="K14" i="29"/>
  <c r="J14" i="29"/>
  <c r="I14" i="29"/>
  <c r="K13" i="29"/>
  <c r="J13" i="29"/>
  <c r="I13" i="29"/>
  <c r="K12" i="29"/>
  <c r="J12" i="29"/>
  <c r="I12" i="29"/>
  <c r="K11" i="29"/>
  <c r="J11" i="29"/>
  <c r="I11" i="29"/>
  <c r="K10" i="29"/>
  <c r="I10" i="29"/>
  <c r="C10" i="29"/>
  <c r="J10" i="29" s="1"/>
  <c r="H9" i="29"/>
  <c r="I9" i="29" s="1"/>
  <c r="K8" i="29"/>
  <c r="J8" i="29"/>
  <c r="I8" i="29"/>
  <c r="K7" i="29"/>
  <c r="J7" i="29"/>
  <c r="I7" i="29"/>
  <c r="K6" i="29"/>
  <c r="J6" i="29"/>
  <c r="I6" i="29"/>
  <c r="K5" i="29"/>
  <c r="J5" i="29"/>
  <c r="I5" i="29"/>
  <c r="K4" i="29"/>
  <c r="J4" i="29"/>
  <c r="I4" i="29"/>
  <c r="Z11" i="31" l="1"/>
  <c r="AA11" i="31"/>
  <c r="Y11" i="31"/>
  <c r="Y8" i="31"/>
  <c r="Z8" i="31"/>
  <c r="AA8" i="31"/>
  <c r="AA24" i="31"/>
  <c r="Z24" i="31"/>
  <c r="Y24" i="31"/>
  <c r="Z17" i="31"/>
  <c r="AA17" i="31"/>
  <c r="Y17" i="31"/>
  <c r="V17" i="31"/>
  <c r="U17" i="31"/>
  <c r="W17" i="31"/>
  <c r="V11" i="31"/>
  <c r="W11" i="31"/>
  <c r="U11" i="31"/>
  <c r="V8" i="31"/>
  <c r="W8" i="31"/>
  <c r="U8" i="31"/>
  <c r="V24" i="31"/>
  <c r="W24" i="31"/>
  <c r="U24" i="31"/>
  <c r="Y23" i="30"/>
  <c r="Z23" i="30"/>
  <c r="AA23" i="30"/>
  <c r="V30" i="30"/>
  <c r="W30" i="30"/>
  <c r="U30" i="30"/>
  <c r="U23" i="30"/>
  <c r="W23" i="30"/>
  <c r="V23" i="30"/>
  <c r="Y15" i="30"/>
  <c r="Z15" i="30"/>
  <c r="AA15" i="30"/>
  <c r="U15" i="30"/>
  <c r="W15" i="30"/>
  <c r="V15" i="30"/>
  <c r="Z34" i="30"/>
  <c r="AA34" i="30"/>
  <c r="Y34" i="30"/>
  <c r="Z9" i="30"/>
  <c r="Y9" i="30"/>
  <c r="AA9" i="30"/>
  <c r="Z30" i="30"/>
  <c r="AA30" i="30"/>
  <c r="Y30" i="30"/>
  <c r="U34" i="30"/>
  <c r="V34" i="30"/>
  <c r="W34" i="30"/>
  <c r="V9" i="30"/>
  <c r="U9" i="30"/>
  <c r="W9" i="30"/>
  <c r="Q15" i="30"/>
  <c r="R15" i="30"/>
  <c r="S15" i="30"/>
  <c r="Q23" i="30"/>
  <c r="R23" i="30"/>
  <c r="S23" i="30"/>
  <c r="Q30" i="30"/>
  <c r="R30" i="30"/>
  <c r="S30" i="30"/>
  <c r="R34" i="30"/>
  <c r="Q34" i="30"/>
  <c r="S34" i="30"/>
  <c r="Q9" i="30"/>
  <c r="R9" i="30"/>
  <c r="S9" i="30"/>
  <c r="N23" i="30"/>
  <c r="M23" i="30"/>
  <c r="O23" i="30"/>
  <c r="N30" i="30"/>
  <c r="O30" i="30"/>
  <c r="M30" i="30"/>
  <c r="N9" i="30"/>
  <c r="O9" i="30"/>
  <c r="M9" i="30"/>
  <c r="N34" i="30"/>
  <c r="M34" i="30"/>
  <c r="O34" i="30"/>
  <c r="M15" i="30"/>
  <c r="O15" i="30"/>
  <c r="N15" i="30"/>
  <c r="Y29" i="29"/>
  <c r="AA29" i="29"/>
  <c r="U15" i="29"/>
  <c r="W15" i="29"/>
  <c r="Q41" i="29"/>
  <c r="S41" i="29"/>
  <c r="M21" i="29"/>
  <c r="O21" i="29"/>
  <c r="M15" i="29"/>
  <c r="O15" i="29"/>
  <c r="Q29" i="29"/>
  <c r="S29" i="29"/>
  <c r="M9" i="29"/>
  <c r="O9" i="29"/>
  <c r="M41" i="29"/>
  <c r="O41" i="29"/>
  <c r="Z35" i="29"/>
  <c r="N35" i="29"/>
  <c r="V29" i="29"/>
  <c r="Z9" i="29"/>
  <c r="R9" i="29"/>
  <c r="V15" i="29"/>
  <c r="R15" i="29"/>
  <c r="J22" i="29"/>
  <c r="Z21" i="29"/>
  <c r="R41" i="29"/>
  <c r="Z29" i="29"/>
  <c r="V41" i="29"/>
  <c r="Y21" i="29"/>
  <c r="R35" i="29"/>
  <c r="J36" i="29"/>
  <c r="V21" i="29"/>
  <c r="R21" i="29"/>
  <c r="Z41" i="29"/>
  <c r="Z15" i="29"/>
  <c r="J42" i="29"/>
  <c r="N29" i="29"/>
  <c r="V35" i="29"/>
  <c r="V9" i="29"/>
  <c r="R29" i="29"/>
  <c r="Y9" i="29"/>
  <c r="M35" i="29"/>
  <c r="Y41" i="29"/>
  <c r="Q9" i="29"/>
  <c r="Q21" i="29"/>
  <c r="N9" i="29"/>
  <c r="M29" i="29"/>
  <c r="U9" i="29"/>
  <c r="U21" i="29"/>
  <c r="U29" i="29"/>
  <c r="U41" i="29"/>
  <c r="N41" i="29"/>
  <c r="Y15" i="29"/>
  <c r="Y35" i="29"/>
  <c r="Q15" i="29"/>
  <c r="Q35" i="29"/>
  <c r="N15" i="29"/>
  <c r="N21" i="29"/>
  <c r="U35" i="29"/>
  <c r="J29" i="29"/>
  <c r="J9" i="29"/>
  <c r="K29" i="29"/>
  <c r="K9" i="29"/>
  <c r="I41" i="29"/>
  <c r="J41" i="29"/>
  <c r="J35" i="29"/>
  <c r="K35" i="29"/>
  <c r="I15" i="29"/>
  <c r="J21" i="29"/>
  <c r="I21" i="29"/>
  <c r="K15" i="29"/>
  <c r="I29" i="29"/>
  <c r="W90" i="26"/>
  <c r="W89" i="26"/>
  <c r="W76" i="26"/>
  <c r="W74" i="26"/>
  <c r="W73" i="26"/>
  <c r="W72" i="26"/>
  <c r="W71" i="26"/>
  <c r="W63" i="26"/>
  <c r="W61" i="26"/>
  <c r="W60" i="26"/>
  <c r="W59" i="26"/>
  <c r="W58" i="26"/>
  <c r="W57" i="26"/>
  <c r="W55" i="26"/>
  <c r="W54" i="26"/>
  <c r="W53" i="26"/>
  <c r="W52" i="26"/>
  <c r="W51" i="26"/>
  <c r="W50" i="26"/>
  <c r="W48" i="26"/>
  <c r="W47" i="26"/>
  <c r="W46" i="26"/>
  <c r="W45" i="26"/>
  <c r="W44" i="26"/>
  <c r="W42" i="26"/>
  <c r="W41" i="26"/>
  <c r="W40" i="26"/>
  <c r="W39" i="26"/>
  <c r="W38" i="26"/>
  <c r="W36" i="26"/>
  <c r="W35" i="26"/>
  <c r="W34" i="26"/>
  <c r="W33" i="26"/>
  <c r="W18" i="26"/>
  <c r="W16" i="26"/>
  <c r="W15" i="26"/>
  <c r="W13" i="26"/>
  <c r="W12" i="26"/>
  <c r="W11" i="26"/>
  <c r="W10" i="26"/>
  <c r="S90" i="26"/>
  <c r="S89" i="26"/>
  <c r="S88" i="26"/>
  <c r="S86" i="26"/>
  <c r="S85" i="26"/>
  <c r="S84" i="26"/>
  <c r="S82" i="26"/>
  <c r="S81" i="26"/>
  <c r="S80" i="26"/>
  <c r="S79" i="26"/>
  <c r="S78" i="26"/>
  <c r="S77" i="26"/>
  <c r="S70" i="26"/>
  <c r="S68" i="26"/>
  <c r="S67" i="26"/>
  <c r="S66" i="26"/>
  <c r="S65" i="26"/>
  <c r="S64" i="26"/>
  <c r="S32" i="26"/>
  <c r="S30" i="26"/>
  <c r="S29" i="26"/>
  <c r="S28" i="26"/>
  <c r="S27" i="26"/>
  <c r="S26" i="26"/>
  <c r="S25" i="26"/>
  <c r="S24" i="26"/>
  <c r="S22" i="26"/>
  <c r="S21" i="26"/>
  <c r="S20" i="26"/>
  <c r="S19" i="26"/>
  <c r="S9" i="26"/>
  <c r="S7" i="26"/>
  <c r="S6" i="26"/>
  <c r="S5" i="26"/>
  <c r="S4" i="26"/>
  <c r="S3" i="26"/>
  <c r="O3" i="26"/>
  <c r="O90" i="26"/>
  <c r="O89" i="26"/>
  <c r="O88" i="26"/>
  <c r="O86" i="26"/>
  <c r="O85" i="26"/>
  <c r="O84" i="26"/>
  <c r="O82" i="26"/>
  <c r="O81" i="26"/>
  <c r="O80" i="26"/>
  <c r="O79" i="26"/>
  <c r="O78" i="26"/>
  <c r="O77" i="26"/>
  <c r="O76" i="26"/>
  <c r="O74" i="26"/>
  <c r="O73" i="26"/>
  <c r="O72" i="26"/>
  <c r="O71" i="26"/>
  <c r="O70" i="26"/>
  <c r="O68" i="26"/>
  <c r="O67" i="26"/>
  <c r="O66" i="26"/>
  <c r="O65" i="26"/>
  <c r="O64" i="26"/>
  <c r="O63" i="26"/>
  <c r="O61" i="26"/>
  <c r="O60" i="26"/>
  <c r="O59" i="26"/>
  <c r="O58" i="26"/>
  <c r="O57" i="26"/>
  <c r="O55" i="26"/>
  <c r="O54" i="26"/>
  <c r="O53" i="26"/>
  <c r="O52" i="26"/>
  <c r="O51" i="26"/>
  <c r="O50" i="26"/>
  <c r="O48" i="26"/>
  <c r="O47" i="26"/>
  <c r="O46" i="26"/>
  <c r="O45" i="26"/>
  <c r="O44" i="26"/>
  <c r="O42" i="26"/>
  <c r="O41" i="26"/>
  <c r="O40" i="26"/>
  <c r="O39" i="26"/>
  <c r="O38" i="26"/>
  <c r="O36" i="26"/>
  <c r="O35" i="26"/>
  <c r="O34" i="26"/>
  <c r="O33" i="26"/>
  <c r="O32" i="26"/>
  <c r="O30" i="26"/>
  <c r="O29" i="26"/>
  <c r="O28" i="26"/>
  <c r="O27" i="26"/>
  <c r="O26" i="26"/>
  <c r="O25" i="26"/>
  <c r="O24" i="26"/>
  <c r="O22" i="26"/>
  <c r="O21" i="26"/>
  <c r="O20" i="26"/>
  <c r="O19" i="26"/>
  <c r="O18" i="26"/>
  <c r="O16" i="26"/>
  <c r="O15" i="26"/>
  <c r="O13" i="26"/>
  <c r="O12" i="26"/>
  <c r="O11" i="26"/>
  <c r="O10" i="26"/>
  <c r="O9" i="26"/>
  <c r="O7" i="26"/>
  <c r="O6" i="26"/>
  <c r="O5" i="26"/>
  <c r="O4" i="26"/>
  <c r="J90" i="26"/>
  <c r="K90" i="26"/>
  <c r="K4" i="26"/>
  <c r="K5" i="26"/>
  <c r="K6" i="26"/>
  <c r="K7" i="26"/>
  <c r="K9" i="26"/>
  <c r="K10" i="26"/>
  <c r="K11" i="26"/>
  <c r="K12" i="26"/>
  <c r="K13" i="26"/>
  <c r="K15" i="26"/>
  <c r="K16" i="26"/>
  <c r="K18" i="26"/>
  <c r="K19" i="26"/>
  <c r="K20" i="26"/>
  <c r="K21" i="26"/>
  <c r="K22" i="26"/>
  <c r="K24" i="26"/>
  <c r="K25" i="26"/>
  <c r="K26" i="26"/>
  <c r="K27" i="26"/>
  <c r="K28" i="26"/>
  <c r="K29" i="26"/>
  <c r="K30" i="26"/>
  <c r="K32" i="26"/>
  <c r="K33" i="26"/>
  <c r="K34" i="26"/>
  <c r="K35" i="26"/>
  <c r="K36" i="26"/>
  <c r="K38" i="26"/>
  <c r="K39" i="26"/>
  <c r="K40" i="26"/>
  <c r="K41" i="26"/>
  <c r="K42" i="26"/>
  <c r="K44" i="26"/>
  <c r="K45" i="26"/>
  <c r="K46" i="26"/>
  <c r="K47" i="26"/>
  <c r="K48" i="26"/>
  <c r="K50" i="26"/>
  <c r="K51" i="26"/>
  <c r="K52" i="26"/>
  <c r="K53" i="26"/>
  <c r="K54" i="26"/>
  <c r="K55" i="26"/>
  <c r="K57" i="26"/>
  <c r="K58" i="26"/>
  <c r="K59" i="26"/>
  <c r="K60" i="26"/>
  <c r="K61" i="26"/>
  <c r="K63" i="26"/>
  <c r="K64" i="26"/>
  <c r="K65" i="26"/>
  <c r="K66" i="26"/>
  <c r="K67" i="26"/>
  <c r="K68" i="26"/>
  <c r="K70" i="26"/>
  <c r="K71" i="26"/>
  <c r="K72" i="26"/>
  <c r="K73" i="26"/>
  <c r="K74" i="26"/>
  <c r="K76" i="26"/>
  <c r="K77" i="26"/>
  <c r="K78" i="26"/>
  <c r="K79" i="26"/>
  <c r="K80" i="26"/>
  <c r="K81" i="26"/>
  <c r="K82" i="26"/>
  <c r="K84" i="26"/>
  <c r="K85" i="26"/>
  <c r="K86" i="26"/>
  <c r="K88" i="26"/>
  <c r="K89" i="26"/>
  <c r="K3" i="26"/>
  <c r="I25" i="26"/>
  <c r="I19" i="26"/>
  <c r="I16" i="26"/>
  <c r="I10" i="26"/>
  <c r="I90" i="26"/>
  <c r="M90" i="26"/>
  <c r="N90" i="26"/>
  <c r="Q90" i="26"/>
  <c r="R90" i="26"/>
  <c r="V90" i="26"/>
  <c r="U90" i="26"/>
  <c r="P8" i="26"/>
  <c r="R8" i="26" s="1"/>
  <c r="L8" i="26"/>
  <c r="O8" i="26" s="1"/>
  <c r="T14" i="26"/>
  <c r="W14" i="26" s="1"/>
  <c r="L14" i="26"/>
  <c r="O14" i="26" s="1"/>
  <c r="T17" i="26"/>
  <c r="V17" i="26" s="1"/>
  <c r="L17" i="26"/>
  <c r="M17" i="26" s="1"/>
  <c r="P23" i="26"/>
  <c r="Q23" i="26" s="1"/>
  <c r="L23" i="26"/>
  <c r="M23" i="26" s="1"/>
  <c r="P31" i="26"/>
  <c r="Q31" i="26" s="1"/>
  <c r="L31" i="26"/>
  <c r="O31" i="26" s="1"/>
  <c r="T37" i="26"/>
  <c r="V37" i="26" s="1"/>
  <c r="L37" i="26"/>
  <c r="N37" i="26" s="1"/>
  <c r="T43" i="26"/>
  <c r="V43" i="26" s="1"/>
  <c r="L43" i="26"/>
  <c r="M43" i="26" s="1"/>
  <c r="T49" i="26"/>
  <c r="W49" i="26" s="1"/>
  <c r="L49" i="26"/>
  <c r="N49" i="26" s="1"/>
  <c r="T56" i="26"/>
  <c r="U56" i="26" s="1"/>
  <c r="L56" i="26"/>
  <c r="M56" i="26" s="1"/>
  <c r="T62" i="26"/>
  <c r="V62" i="26" s="1"/>
  <c r="L62" i="26"/>
  <c r="N62" i="26" s="1"/>
  <c r="P69" i="26"/>
  <c r="R69" i="26" s="1"/>
  <c r="L69" i="26"/>
  <c r="M69" i="26" s="1"/>
  <c r="T75" i="26"/>
  <c r="W75" i="26" s="1"/>
  <c r="L75" i="26"/>
  <c r="N75" i="26" s="1"/>
  <c r="P83" i="26"/>
  <c r="R83" i="26" s="1"/>
  <c r="L83" i="26"/>
  <c r="M83" i="26" s="1"/>
  <c r="P87" i="26"/>
  <c r="R87" i="26" s="1"/>
  <c r="L87" i="26"/>
  <c r="N87" i="26" s="1"/>
  <c r="H83" i="26"/>
  <c r="K83" i="26" s="1"/>
  <c r="H87" i="26"/>
  <c r="I87" i="26" s="1"/>
  <c r="H75" i="26"/>
  <c r="K75" i="26" s="1"/>
  <c r="H69" i="26"/>
  <c r="K69" i="26" s="1"/>
  <c r="H62" i="26"/>
  <c r="K62" i="26" s="1"/>
  <c r="H56" i="26"/>
  <c r="J56" i="26" s="1"/>
  <c r="H49" i="26"/>
  <c r="K49" i="26" s="1"/>
  <c r="H43" i="26"/>
  <c r="K43" i="26" s="1"/>
  <c r="H37" i="26"/>
  <c r="K37" i="26" s="1"/>
  <c r="H31" i="26"/>
  <c r="K31" i="26" s="1"/>
  <c r="H23" i="26"/>
  <c r="K23" i="26" s="1"/>
  <c r="H17" i="26"/>
  <c r="K17" i="26" s="1"/>
  <c r="H14" i="26"/>
  <c r="K14" i="26" s="1"/>
  <c r="H8" i="26"/>
  <c r="I8" i="26" s="1"/>
  <c r="J89" i="26"/>
  <c r="I89" i="26"/>
  <c r="N89" i="26"/>
  <c r="M89" i="26"/>
  <c r="R89" i="26"/>
  <c r="Q89" i="26"/>
  <c r="V89" i="26"/>
  <c r="U89" i="26"/>
  <c r="I88" i="26"/>
  <c r="M88" i="26"/>
  <c r="Q88" i="26"/>
  <c r="C88" i="26"/>
  <c r="J86" i="26"/>
  <c r="I86" i="26"/>
  <c r="N86" i="26"/>
  <c r="M86" i="26"/>
  <c r="R86" i="26"/>
  <c r="Q86" i="26"/>
  <c r="J85" i="26"/>
  <c r="I85" i="26"/>
  <c r="N85" i="26"/>
  <c r="M85" i="26"/>
  <c r="R85" i="26"/>
  <c r="Q85" i="26"/>
  <c r="I84" i="26"/>
  <c r="M84" i="26"/>
  <c r="Q84" i="26"/>
  <c r="C84" i="26"/>
  <c r="J84" i="26" s="1"/>
  <c r="J82" i="26"/>
  <c r="I82" i="26"/>
  <c r="N82" i="26"/>
  <c r="M82" i="26"/>
  <c r="R82" i="26"/>
  <c r="Q82" i="26"/>
  <c r="J81" i="26"/>
  <c r="I81" i="26"/>
  <c r="N81" i="26"/>
  <c r="M81" i="26"/>
  <c r="R81" i="26"/>
  <c r="Q81" i="26"/>
  <c r="J80" i="26"/>
  <c r="I80" i="26"/>
  <c r="N80" i="26"/>
  <c r="M80" i="26"/>
  <c r="R80" i="26"/>
  <c r="Q80" i="26"/>
  <c r="J79" i="26"/>
  <c r="I79" i="26"/>
  <c r="N79" i="26"/>
  <c r="M79" i="26"/>
  <c r="R79" i="26"/>
  <c r="Q79" i="26"/>
  <c r="J78" i="26"/>
  <c r="I78" i="26"/>
  <c r="N78" i="26"/>
  <c r="M78" i="26"/>
  <c r="R78" i="26"/>
  <c r="Q78" i="26"/>
  <c r="J77" i="26"/>
  <c r="I77" i="26"/>
  <c r="N77" i="26"/>
  <c r="M77" i="26"/>
  <c r="R77" i="26"/>
  <c r="Q77" i="26"/>
  <c r="I76" i="26"/>
  <c r="M76" i="26"/>
  <c r="U76" i="26"/>
  <c r="C76" i="26"/>
  <c r="N76" i="26" s="1"/>
  <c r="J74" i="26"/>
  <c r="I74" i="26"/>
  <c r="N74" i="26"/>
  <c r="M74" i="26"/>
  <c r="V74" i="26"/>
  <c r="U74" i="26"/>
  <c r="J73" i="26"/>
  <c r="I73" i="26"/>
  <c r="N73" i="26"/>
  <c r="M73" i="26"/>
  <c r="V73" i="26"/>
  <c r="U73" i="26"/>
  <c r="J72" i="26"/>
  <c r="I72" i="26"/>
  <c r="N72" i="26"/>
  <c r="M72" i="26"/>
  <c r="V72" i="26"/>
  <c r="U72" i="26"/>
  <c r="J71" i="26"/>
  <c r="I71" i="26"/>
  <c r="N71" i="26"/>
  <c r="M71" i="26"/>
  <c r="V71" i="26"/>
  <c r="U71" i="26"/>
  <c r="I70" i="26"/>
  <c r="M70" i="26"/>
  <c r="Q70" i="26"/>
  <c r="C70" i="26"/>
  <c r="J70" i="26" s="1"/>
  <c r="J68" i="26"/>
  <c r="I68" i="26"/>
  <c r="N68" i="26"/>
  <c r="M68" i="26"/>
  <c r="R68" i="26"/>
  <c r="Q68" i="26"/>
  <c r="J67" i="26"/>
  <c r="I67" i="26"/>
  <c r="N67" i="26"/>
  <c r="M67" i="26"/>
  <c r="R67" i="26"/>
  <c r="Q67" i="26"/>
  <c r="J66" i="26"/>
  <c r="I66" i="26"/>
  <c r="N66" i="26"/>
  <c r="M66" i="26"/>
  <c r="R66" i="26"/>
  <c r="Q66" i="26"/>
  <c r="J65" i="26"/>
  <c r="I65" i="26"/>
  <c r="N65" i="26"/>
  <c r="M65" i="26"/>
  <c r="R65" i="26"/>
  <c r="Q65" i="26"/>
  <c r="J64" i="26"/>
  <c r="I64" i="26"/>
  <c r="N64" i="26"/>
  <c r="M64" i="26"/>
  <c r="R64" i="26"/>
  <c r="Q64" i="26"/>
  <c r="I63" i="26"/>
  <c r="M63" i="26"/>
  <c r="U63" i="26"/>
  <c r="C63" i="26"/>
  <c r="J63" i="26" s="1"/>
  <c r="J61" i="26"/>
  <c r="I61" i="26"/>
  <c r="N61" i="26"/>
  <c r="M61" i="26"/>
  <c r="V61" i="26"/>
  <c r="U61" i="26"/>
  <c r="J60" i="26"/>
  <c r="I60" i="26"/>
  <c r="N60" i="26"/>
  <c r="M60" i="26"/>
  <c r="V60" i="26"/>
  <c r="U60" i="26"/>
  <c r="J59" i="26"/>
  <c r="I59" i="26"/>
  <c r="N59" i="26"/>
  <c r="M59" i="26"/>
  <c r="V59" i="26"/>
  <c r="U59" i="26"/>
  <c r="J58" i="26"/>
  <c r="I58" i="26"/>
  <c r="N58" i="26"/>
  <c r="M58" i="26"/>
  <c r="V58" i="26"/>
  <c r="U58" i="26"/>
  <c r="I57" i="26"/>
  <c r="M57" i="26"/>
  <c r="U57" i="26"/>
  <c r="C57" i="26"/>
  <c r="J57" i="26" s="1"/>
  <c r="J55" i="26"/>
  <c r="I55" i="26"/>
  <c r="N55" i="26"/>
  <c r="M55" i="26"/>
  <c r="V55" i="26"/>
  <c r="U55" i="26"/>
  <c r="J54" i="26"/>
  <c r="I54" i="26"/>
  <c r="N54" i="26"/>
  <c r="M54" i="26"/>
  <c r="V54" i="26"/>
  <c r="U54" i="26"/>
  <c r="J53" i="26"/>
  <c r="I53" i="26"/>
  <c r="N53" i="26"/>
  <c r="M53" i="26"/>
  <c r="V53" i="26"/>
  <c r="U53" i="26"/>
  <c r="J52" i="26"/>
  <c r="I52" i="26"/>
  <c r="N52" i="26"/>
  <c r="M52" i="26"/>
  <c r="V52" i="26"/>
  <c r="U52" i="26"/>
  <c r="J51" i="26"/>
  <c r="I51" i="26"/>
  <c r="N51" i="26"/>
  <c r="M51" i="26"/>
  <c r="V51" i="26"/>
  <c r="U51" i="26"/>
  <c r="I50" i="26"/>
  <c r="M50" i="26"/>
  <c r="U50" i="26"/>
  <c r="C50" i="26"/>
  <c r="V50" i="26" s="1"/>
  <c r="J48" i="26"/>
  <c r="I48" i="26"/>
  <c r="N48" i="26"/>
  <c r="M48" i="26"/>
  <c r="V48" i="26"/>
  <c r="U48" i="26"/>
  <c r="J47" i="26"/>
  <c r="I47" i="26"/>
  <c r="N47" i="26"/>
  <c r="M47" i="26"/>
  <c r="V47" i="26"/>
  <c r="U47" i="26"/>
  <c r="J46" i="26"/>
  <c r="I46" i="26"/>
  <c r="N46" i="26"/>
  <c r="M46" i="26"/>
  <c r="V46" i="26"/>
  <c r="U46" i="26"/>
  <c r="J45" i="26"/>
  <c r="I45" i="26"/>
  <c r="N45" i="26"/>
  <c r="M45" i="26"/>
  <c r="V45" i="26"/>
  <c r="U45" i="26"/>
  <c r="I44" i="26"/>
  <c r="M44" i="26"/>
  <c r="U44" i="26"/>
  <c r="C44" i="26"/>
  <c r="J44" i="26" s="1"/>
  <c r="J42" i="26"/>
  <c r="I42" i="26"/>
  <c r="N42" i="26"/>
  <c r="M42" i="26"/>
  <c r="V42" i="26"/>
  <c r="U42" i="26"/>
  <c r="J41" i="26"/>
  <c r="I41" i="26"/>
  <c r="N41" i="26"/>
  <c r="M41" i="26"/>
  <c r="V41" i="26"/>
  <c r="U41" i="26"/>
  <c r="J40" i="26"/>
  <c r="I40" i="26"/>
  <c r="N40" i="26"/>
  <c r="M40" i="26"/>
  <c r="V40" i="26"/>
  <c r="U40" i="26"/>
  <c r="J39" i="26"/>
  <c r="I39" i="26"/>
  <c r="N39" i="26"/>
  <c r="M39" i="26"/>
  <c r="V39" i="26"/>
  <c r="U39" i="26"/>
  <c r="I38" i="26"/>
  <c r="M38" i="26"/>
  <c r="U38" i="26"/>
  <c r="C38" i="26"/>
  <c r="J38" i="26" s="1"/>
  <c r="J36" i="26"/>
  <c r="I36" i="26"/>
  <c r="N36" i="26"/>
  <c r="M36" i="26"/>
  <c r="V36" i="26"/>
  <c r="U36" i="26"/>
  <c r="J35" i="26"/>
  <c r="I35" i="26"/>
  <c r="N35" i="26"/>
  <c r="M35" i="26"/>
  <c r="V35" i="26"/>
  <c r="U35" i="26"/>
  <c r="J34" i="26"/>
  <c r="I34" i="26"/>
  <c r="N34" i="26"/>
  <c r="M34" i="26"/>
  <c r="V34" i="26"/>
  <c r="U34" i="26"/>
  <c r="J33" i="26"/>
  <c r="I33" i="26"/>
  <c r="N33" i="26"/>
  <c r="M33" i="26"/>
  <c r="V33" i="26"/>
  <c r="U33" i="26"/>
  <c r="J32" i="26"/>
  <c r="I32" i="26"/>
  <c r="N32" i="26"/>
  <c r="M32" i="26"/>
  <c r="R32" i="26"/>
  <c r="Q32" i="26"/>
  <c r="C31" i="26"/>
  <c r="J30" i="26"/>
  <c r="I30" i="26"/>
  <c r="N30" i="26"/>
  <c r="M30" i="26"/>
  <c r="R30" i="26"/>
  <c r="Q30" i="26"/>
  <c r="J29" i="26"/>
  <c r="I29" i="26"/>
  <c r="N29" i="26"/>
  <c r="M29" i="26"/>
  <c r="R29" i="26"/>
  <c r="Q29" i="26"/>
  <c r="J28" i="26"/>
  <c r="I28" i="26"/>
  <c r="N28" i="26"/>
  <c r="M28" i="26"/>
  <c r="R28" i="26"/>
  <c r="Q28" i="26"/>
  <c r="J27" i="26"/>
  <c r="I27" i="26"/>
  <c r="N27" i="26"/>
  <c r="M27" i="26"/>
  <c r="R27" i="26"/>
  <c r="Q27" i="26"/>
  <c r="J26" i="26"/>
  <c r="I26" i="26"/>
  <c r="N26" i="26"/>
  <c r="M26" i="26"/>
  <c r="R26" i="26"/>
  <c r="Q26" i="26"/>
  <c r="J25" i="26"/>
  <c r="N25" i="26"/>
  <c r="M25" i="26"/>
  <c r="R25" i="26"/>
  <c r="Q25" i="26"/>
  <c r="I24" i="26"/>
  <c r="M24" i="26"/>
  <c r="Q24" i="26"/>
  <c r="C24" i="26"/>
  <c r="N24" i="26" s="1"/>
  <c r="J22" i="26"/>
  <c r="I22" i="26"/>
  <c r="N22" i="26"/>
  <c r="M22" i="26"/>
  <c r="R22" i="26"/>
  <c r="Q22" i="26"/>
  <c r="J21" i="26"/>
  <c r="I21" i="26"/>
  <c r="N21" i="26"/>
  <c r="M21" i="26"/>
  <c r="R21" i="26"/>
  <c r="Q21" i="26"/>
  <c r="J20" i="26"/>
  <c r="I20" i="26"/>
  <c r="N20" i="26"/>
  <c r="M20" i="26"/>
  <c r="R20" i="26"/>
  <c r="Q20" i="26"/>
  <c r="J19" i="26"/>
  <c r="N19" i="26"/>
  <c r="M19" i="26"/>
  <c r="R19" i="26"/>
  <c r="Q19" i="26"/>
  <c r="I18" i="26"/>
  <c r="M18" i="26"/>
  <c r="U18" i="26"/>
  <c r="C18" i="26"/>
  <c r="J18" i="26" s="1"/>
  <c r="J16" i="26"/>
  <c r="N16" i="26"/>
  <c r="M16" i="26"/>
  <c r="V16" i="26"/>
  <c r="U16" i="26"/>
  <c r="I15" i="26"/>
  <c r="M15" i="26"/>
  <c r="U15" i="26"/>
  <c r="C15" i="26"/>
  <c r="J15" i="26" s="1"/>
  <c r="J13" i="26"/>
  <c r="I13" i="26"/>
  <c r="N13" i="26"/>
  <c r="M13" i="26"/>
  <c r="V13" i="26"/>
  <c r="U13" i="26"/>
  <c r="J12" i="26"/>
  <c r="I12" i="26"/>
  <c r="N12" i="26"/>
  <c r="M12" i="26"/>
  <c r="V12" i="26"/>
  <c r="U12" i="26"/>
  <c r="J11" i="26"/>
  <c r="I11" i="26"/>
  <c r="N11" i="26"/>
  <c r="M11" i="26"/>
  <c r="V11" i="26"/>
  <c r="U11" i="26"/>
  <c r="J10" i="26"/>
  <c r="N10" i="26"/>
  <c r="M10" i="26"/>
  <c r="V10" i="26"/>
  <c r="U10" i="26"/>
  <c r="I9" i="26"/>
  <c r="M9" i="26"/>
  <c r="Q9" i="26"/>
  <c r="C9" i="26"/>
  <c r="J9" i="26" s="1"/>
  <c r="J7" i="26"/>
  <c r="I7" i="26"/>
  <c r="N7" i="26"/>
  <c r="M7" i="26"/>
  <c r="R7" i="26"/>
  <c r="Q7" i="26"/>
  <c r="J6" i="26"/>
  <c r="I6" i="26"/>
  <c r="N6" i="26"/>
  <c r="M6" i="26"/>
  <c r="R6" i="26"/>
  <c r="Q6" i="26"/>
  <c r="J5" i="26"/>
  <c r="I5" i="26"/>
  <c r="N5" i="26"/>
  <c r="M5" i="26"/>
  <c r="R5" i="26"/>
  <c r="Q5" i="26"/>
  <c r="J4" i="26"/>
  <c r="I4" i="26"/>
  <c r="N4" i="26"/>
  <c r="M4" i="26"/>
  <c r="R4" i="26"/>
  <c r="Q4" i="26"/>
  <c r="J3" i="26"/>
  <c r="I3" i="26"/>
  <c r="N3" i="26"/>
  <c r="M3" i="26"/>
  <c r="R3" i="26"/>
  <c r="Q3" i="26"/>
  <c r="O62" i="26" l="1"/>
  <c r="J88" i="26"/>
  <c r="O37" i="26"/>
  <c r="S87" i="26"/>
  <c r="W37" i="26"/>
  <c r="O43" i="26"/>
  <c r="O75" i="26"/>
  <c r="O83" i="26"/>
  <c r="W62" i="26"/>
  <c r="O69" i="26"/>
  <c r="W17" i="26"/>
  <c r="S69" i="26"/>
  <c r="S83" i="26"/>
  <c r="W56" i="26"/>
  <c r="O23" i="26"/>
  <c r="O87" i="26"/>
  <c r="S23" i="26"/>
  <c r="S31" i="26"/>
  <c r="O56" i="26"/>
  <c r="O17" i="26"/>
  <c r="O49" i="26"/>
  <c r="S8" i="26"/>
  <c r="W43" i="26"/>
  <c r="K56" i="26"/>
  <c r="K8" i="26"/>
  <c r="K87" i="26"/>
  <c r="J83" i="26"/>
  <c r="N56" i="26"/>
  <c r="V56" i="26"/>
  <c r="U17" i="26"/>
  <c r="N69" i="26"/>
  <c r="N43" i="26"/>
  <c r="N17" i="26"/>
  <c r="N83" i="26"/>
  <c r="N14" i="26"/>
  <c r="N31" i="26"/>
  <c r="U43" i="26"/>
  <c r="Q69" i="26"/>
  <c r="I83" i="26"/>
  <c r="J87" i="26"/>
  <c r="J75" i="26"/>
  <c r="J69" i="26"/>
  <c r="N8" i="26"/>
  <c r="I56" i="26"/>
  <c r="I62" i="26"/>
  <c r="J43" i="26"/>
  <c r="J49" i="26"/>
  <c r="J37" i="26"/>
  <c r="M75" i="26"/>
  <c r="M49" i="26"/>
  <c r="N63" i="26"/>
  <c r="V15" i="26"/>
  <c r="R23" i="26"/>
  <c r="I31" i="26"/>
  <c r="I37" i="26"/>
  <c r="R9" i="26"/>
  <c r="N15" i="26"/>
  <c r="V38" i="26"/>
  <c r="J31" i="26"/>
  <c r="N9" i="26"/>
  <c r="N38" i="26"/>
  <c r="V18" i="26"/>
  <c r="V57" i="26"/>
  <c r="R88" i="26"/>
  <c r="U14" i="26"/>
  <c r="R31" i="26"/>
  <c r="V63" i="26"/>
  <c r="R70" i="26"/>
  <c r="N88" i="26"/>
  <c r="N57" i="26"/>
  <c r="J8" i="26"/>
  <c r="M8" i="26"/>
  <c r="N23" i="26"/>
  <c r="U37" i="26"/>
  <c r="V49" i="26"/>
  <c r="U62" i="26"/>
  <c r="V75" i="26"/>
  <c r="Q8" i="26"/>
  <c r="M14" i="26"/>
  <c r="N18" i="26"/>
  <c r="M31" i="26"/>
  <c r="V44" i="26"/>
  <c r="U49" i="26"/>
  <c r="M62" i="26"/>
  <c r="I69" i="26"/>
  <c r="N70" i="26"/>
  <c r="R84" i="26"/>
  <c r="J24" i="26"/>
  <c r="N50" i="26"/>
  <c r="V76" i="26"/>
  <c r="Q87" i="26"/>
  <c r="J76" i="26"/>
  <c r="N84" i="26"/>
  <c r="R24" i="26"/>
  <c r="J50" i="26"/>
  <c r="M37" i="26"/>
  <c r="I43" i="26"/>
  <c r="N44" i="26"/>
  <c r="U75" i="26"/>
  <c r="Q83" i="26"/>
  <c r="M87" i="26"/>
  <c r="I75" i="26" l="1"/>
  <c r="J62" i="26"/>
  <c r="I49" i="26"/>
  <c r="V14" i="26"/>
  <c r="J14" i="26"/>
  <c r="I14" i="26"/>
  <c r="J17" i="26" l="1"/>
  <c r="I17" i="26"/>
  <c r="J23" i="26" l="1"/>
  <c r="I23" i="26"/>
  <c r="F16" i="15" l="1"/>
  <c r="S16" i="15"/>
  <c r="R16" i="15"/>
  <c r="Q16" i="15"/>
  <c r="P16" i="15"/>
  <c r="G16" i="15"/>
  <c r="H16" i="15"/>
  <c r="I16" i="15"/>
  <c r="G25" i="15"/>
  <c r="H25" i="15"/>
  <c r="I25" i="15"/>
  <c r="F25" i="15"/>
  <c r="N26" i="15"/>
  <c r="Q25" i="15"/>
  <c r="R25" i="15"/>
  <c r="S25" i="15"/>
  <c r="P25" i="15"/>
  <c r="O26" i="15"/>
  <c r="M26" i="15"/>
  <c r="E26" i="15"/>
  <c r="D26" i="15"/>
  <c r="C26" i="15"/>
  <c r="O17" i="15"/>
  <c r="N17" i="15"/>
  <c r="M17" i="15"/>
  <c r="E17" i="15"/>
  <c r="D17" i="15"/>
  <c r="G8" i="15"/>
  <c r="H8" i="15"/>
  <c r="I8" i="15"/>
  <c r="F8" i="15"/>
  <c r="C17" i="15"/>
  <c r="F17" i="15" l="1"/>
  <c r="G17" i="15"/>
  <c r="F26" i="15"/>
  <c r="P17" i="15"/>
  <c r="H17" i="15"/>
  <c r="P26" i="15"/>
  <c r="S17" i="15"/>
  <c r="I17" i="15"/>
  <c r="Q26" i="15"/>
  <c r="G26" i="15"/>
  <c r="R26" i="15"/>
  <c r="Q17" i="15"/>
  <c r="H26" i="15"/>
  <c r="S26" i="15"/>
  <c r="R17" i="15"/>
  <c r="I26" i="15"/>
  <c r="P8" i="23"/>
  <c r="P7" i="23"/>
  <c r="P5" i="23"/>
  <c r="P4" i="23"/>
  <c r="M8" i="23"/>
  <c r="M4" i="23"/>
  <c r="G8" i="23"/>
  <c r="G7" i="23"/>
  <c r="G4" i="23"/>
  <c r="G5" i="23"/>
  <c r="O8" i="23"/>
  <c r="O7" i="23"/>
  <c r="O5" i="23"/>
  <c r="O4" i="23"/>
  <c r="L8" i="23"/>
  <c r="L4" i="23"/>
  <c r="F8" i="23"/>
  <c r="F7" i="23"/>
  <c r="F4" i="23"/>
  <c r="F5" i="23"/>
  <c r="J8" i="23"/>
  <c r="J7" i="23"/>
  <c r="J5" i="23"/>
  <c r="I8" i="23"/>
  <c r="I7" i="23"/>
  <c r="I5" i="23"/>
</calcChain>
</file>

<file path=xl/sharedStrings.xml><?xml version="1.0" encoding="utf-8"?>
<sst xmlns="http://schemas.openxmlformats.org/spreadsheetml/2006/main" count="933" uniqueCount="322">
  <si>
    <t>Doublettes</t>
  </si>
  <si>
    <t>Nombre d'élèves</t>
  </si>
  <si>
    <t>Part des élèves (%)</t>
  </si>
  <si>
    <t>Ensemble</t>
  </si>
  <si>
    <r>
      <rPr>
        <b/>
        <sz val="10"/>
        <color theme="1"/>
        <rFont val="Calibri"/>
        <family val="2"/>
        <scheme val="minor"/>
      </rPr>
      <t xml:space="preserve">Source : </t>
    </r>
    <r>
      <rPr>
        <sz val="10"/>
        <color theme="1"/>
        <rFont val="Calibri"/>
        <family val="2"/>
        <scheme val="minor"/>
      </rPr>
      <t>MENJS-DEPP.</t>
    </r>
  </si>
  <si>
    <r>
      <rPr>
        <b/>
        <sz val="10"/>
        <color theme="1"/>
        <rFont val="Calibri"/>
        <family val="2"/>
        <scheme val="minor"/>
      </rPr>
      <t xml:space="preserve">Champ : </t>
    </r>
    <r>
      <rPr>
        <sz val="10"/>
        <color theme="1"/>
        <rFont val="Calibri"/>
        <family val="2"/>
        <scheme val="minor"/>
      </rPr>
      <t xml:space="preserve">France métropolitaine + DROM, enseignement public et privé, y compris hors contrat. </t>
    </r>
  </si>
  <si>
    <t>Répartition des élèves (%)</t>
  </si>
  <si>
    <t>Non renseigné</t>
  </si>
  <si>
    <r>
      <rPr>
        <b/>
        <sz val="10"/>
        <color theme="1"/>
        <rFont val="Calibri"/>
        <family val="2"/>
        <scheme val="minor"/>
      </rPr>
      <t>Note</t>
    </r>
    <r>
      <rPr>
        <sz val="10"/>
        <color theme="1"/>
        <rFont val="Calibri"/>
        <family val="2"/>
        <scheme val="minor"/>
      </rPr>
      <t xml:space="preserve"> : L’enseignement biologie-écologie est réservée aux formations dispensées dans les lycées agricoles. Toutefois, certains lycées accueillant à la fois des formations relevant du MENJS et de l’Agriculture ont pu le proposer à des élèves de la voie générale du MENJS.</t>
    </r>
  </si>
  <si>
    <t>EO Droit et grands enjeux du monde contemporain</t>
  </si>
  <si>
    <t>Triplettes</t>
  </si>
  <si>
    <t>Nombre de filles</t>
  </si>
  <si>
    <t>% d'élèves d'origine sociale ...</t>
  </si>
  <si>
    <t>très favorisée</t>
  </si>
  <si>
    <t>favorisée</t>
  </si>
  <si>
    <t>moyenne</t>
  </si>
  <si>
    <t>défavorisée</t>
  </si>
  <si>
    <t>Aucun EO</t>
  </si>
  <si>
    <t>AUTRES</t>
  </si>
  <si>
    <t>Triplette 1ere Générale 2019</t>
  </si>
  <si>
    <t>Doublette Terminale Générale 2020</t>
  </si>
  <si>
    <r>
      <rPr>
        <b/>
        <sz val="10"/>
        <color theme="1"/>
        <rFont val="Calibri"/>
        <family val="2"/>
        <scheme val="minor"/>
      </rPr>
      <t xml:space="preserve">Champ : </t>
    </r>
    <r>
      <rPr>
        <sz val="10"/>
        <color theme="1"/>
        <rFont val="Calibri"/>
        <family val="2"/>
        <scheme val="minor"/>
      </rPr>
      <t>France métropolitaine et DROM, enseignement public et privé, y compris hors contrat.  Eléves de terminale générale en 2020 qui étaient en première générale en 2019</t>
    </r>
  </si>
  <si>
    <t>Les options choisies en fonction des doublettes en terminale générale en 2020</t>
  </si>
  <si>
    <t>ENSEMBLE</t>
  </si>
  <si>
    <t>Part des élèves avec cette combinaison T/D(%)</t>
  </si>
  <si>
    <t>Part de l'ensemble des élèves (en %)</t>
  </si>
  <si>
    <t>Part des filles (en %)</t>
  </si>
  <si>
    <t>Part des filles avec cette combinaison T/D(%)</t>
  </si>
  <si>
    <t>Part des garçons avec cette combinaison T/D(%)</t>
  </si>
  <si>
    <t>Part des filles parmi les élèves ayant choisi cet EO (en %)</t>
  </si>
  <si>
    <r>
      <rPr>
        <b/>
        <sz val="10"/>
        <color theme="1"/>
        <rFont val="Calibri"/>
        <family val="2"/>
        <scheme val="minor"/>
      </rPr>
      <t>Lecture :</t>
    </r>
    <r>
      <rPr>
        <sz val="10"/>
        <color theme="1"/>
        <rFont val="Calibri"/>
        <family val="2"/>
        <scheme val="minor"/>
      </rPr>
      <t xml:space="preserve"> Les filles représentent 56,3% des élèves qui étaient en 1G en 2019 et en TG en 2020. Elles représentent 57,8% des élèves qui ne suivent aucun EO. 62,9% des filles ont choisi de ne suivre aucun EO, contre 59,2% des garçons</t>
    </r>
  </si>
  <si>
    <t>Nombre d'élèves scolarisés dans le secteur public</t>
  </si>
  <si>
    <t>Nombre d'élèves d'origine sociale ...</t>
  </si>
  <si>
    <t>% d'élèves ayant choisi cet EO</t>
  </si>
  <si>
    <t>Nombre d'élèves ayant choisi l'EO Droit et grands enjeux du monde contemporain</t>
  </si>
  <si>
    <t>Part des élèves ayant choisi l'EO Droit et grands enjeux du monde contemporain de la doublette (en %)</t>
  </si>
  <si>
    <t>% d'élèves ayant choisi l'EO Droit et grands enjeux du monde contemporain</t>
  </si>
  <si>
    <t>Nombre d'élèves n'ayant choisi aucun EO</t>
  </si>
  <si>
    <t>Part des élèves n'ayant choisi aucun EO de la doublette (en %)</t>
  </si>
  <si>
    <t>% d'élèves n'ayant choisi aucun EO</t>
  </si>
  <si>
    <t>Part des élèves n'ayant choisi aucun EO</t>
  </si>
  <si>
    <t>Part des élèves ayant choisi l'EO Droit et grands enjeux du monde contemporain</t>
  </si>
  <si>
    <t>Les doublettes de terminale les plus fréquentes en 2020 et les triplettes dont elles sont issues, et les enseignements optionnels qui leur sont associées</t>
  </si>
  <si>
    <t>Part des filles de la doublette (en %)</t>
  </si>
  <si>
    <t>% de filles</t>
  </si>
  <si>
    <t>Nombre de garçons</t>
  </si>
  <si>
    <t>Part des garçons de la doublette (en %)</t>
  </si>
  <si>
    <t>% de garçons</t>
  </si>
  <si>
    <t>Nombre d'élèves d'origine sociale très favorisée</t>
  </si>
  <si>
    <t>Part des d'élèves d'origine sociale très favorisée de la doublette (en %)</t>
  </si>
  <si>
    <t>% d'élèves d'origine sociale très favorisée</t>
  </si>
  <si>
    <t>Nombre d'élèves d'origine sociale défavorisée</t>
  </si>
  <si>
    <t>Part des d'élèves d'origine sociale défavorisée de la doublette (en %)</t>
  </si>
  <si>
    <t>% d'élèves d'origine sociale défavorisée</t>
  </si>
  <si>
    <t>Les enseignements optionnels en fonction des triplettes contenant des mathématiques de première générale en 2019 et des doublettes de terminale générale en 2020</t>
  </si>
  <si>
    <t>Filles</t>
  </si>
  <si>
    <t>Garçons</t>
  </si>
  <si>
    <t>Part des élèves avec cette combinaison T/D ayant choisi cet EO (%)</t>
  </si>
  <si>
    <t>Droit et grands enjeux du monde contemporain</t>
  </si>
  <si>
    <t>Elèves d'origine sociales très favorisée</t>
  </si>
  <si>
    <t>Elèves d'origine sociales défavorisée</t>
  </si>
  <si>
    <t>Les doublettes de terminale les plus fréquentes en 2020 et les triplettes dont elles sont issues, détail par sexe et origine sociale pour les élèves n'ayant choisi aucun EO</t>
  </si>
  <si>
    <t>Les doublettes de terminale les plus fréquentes en 2020 et les triplettes dont elles sont issues, détail par sexe et origine sociale pour les élèves ayant choisi l'EO Droit et grands enjeux du monde contemporain</t>
  </si>
  <si>
    <t>Nombre de filles n'ayant choisi aucun EO</t>
  </si>
  <si>
    <t>% de filles ayant choisi de ne prendre aucun EO</t>
  </si>
  <si>
    <t>ENSEMBLE AUCUN EO</t>
  </si>
  <si>
    <t>FILLES AUCUNE EO</t>
  </si>
  <si>
    <t>GARCONS AUCUNE EO</t>
  </si>
  <si>
    <t>% de garçons ayant choisi de ne prendre aucun EO</t>
  </si>
  <si>
    <t>% d'élèves d'origine sociale très favorisée ayant choisi de ne prendre aucun EO</t>
  </si>
  <si>
    <t>% d'élèves d'origine sociale défavorisée ayant choisi de ne prendre aucun EO</t>
  </si>
  <si>
    <t>Elèves d'origine sociale très favorisée AUCUNE EO</t>
  </si>
  <si>
    <t>Elèves d'origine sociale défavorisée AUCUNE EO</t>
  </si>
  <si>
    <t>ENSEMBLE EO Droit et grands enjeux du monde contemporain</t>
  </si>
  <si>
    <t>FILLES EO Droit et grands enjeux du monde contemporain</t>
  </si>
  <si>
    <t>Nombre de filles ayant choisi l'EO Droit et grands enjeux du monde contemporain</t>
  </si>
  <si>
    <t>% de filles ayant choisi l'EO Droit et grands enjeux du monde contemporain</t>
  </si>
  <si>
    <t>GARCONS EO Droit et grands enjeux du monde contemporain</t>
  </si>
  <si>
    <t>Elèves d'origine sociale très favorisée EO Droit et grands enjeux du monde contemporain</t>
  </si>
  <si>
    <t>Elèves d'origine sociale défavorisée EO Droit et grands enjeux du monde contemporain</t>
  </si>
  <si>
    <t>% de garçons ayant choisi l'EO Droit et grands enjeux du monde contemporain</t>
  </si>
  <si>
    <t>% d'élèves d'origine sociale très favorisée ayant choisi l'EO Droit et grands enjeux du monde contemporain</t>
  </si>
  <si>
    <t>% d'élèves d'origine sociale défavorisée ayant choisi l'EO Droit et grands enjeux du monde contemporain</t>
  </si>
  <si>
    <t>Elèves d'origine sociale défavorisée EO Complémentaires</t>
  </si>
  <si>
    <t>Elèves d'origine sociale très favorisée EO Complémentaires</t>
  </si>
  <si>
    <t>Mathématiques, Physique-chimie</t>
  </si>
  <si>
    <t>Mathématiques, Physique-chimie, Sciences de la vie et de la Terre</t>
  </si>
  <si>
    <t>Mathématiques, Physique-chimie, Sciences de l’ingénieur</t>
  </si>
  <si>
    <t xml:space="preserve">Mathématiques, Physique-chimie, Numérique et sciences informatiques </t>
  </si>
  <si>
    <t>Mathématiques, Physique-chimie, Langues, littératures et cultures étrangères</t>
  </si>
  <si>
    <t>Mathématiques, Physique-chimie, Sciences économiques et sociales</t>
  </si>
  <si>
    <t>Histoire-géographie, géopolitique et sciences politiques, Sciences économiques et sociales</t>
  </si>
  <si>
    <t>Histoire-géographie, géopolitique et sciences politiques, Sciences économiques et sociales, Mathématiques</t>
  </si>
  <si>
    <t>Histoire-géographie, géopolitique et sciences politiques, Sciences économiques et sociales, Langues, littératures et cultures étrangères</t>
  </si>
  <si>
    <t>Histoire-géographie, géopolitique et sciences politiques, Sciences économiques et sociales, Humanités, littérature et philosophie</t>
  </si>
  <si>
    <t>Histoire-géographie, géopolitique et sciences politiques, Sciences économiques et sociales, Sciences de la vie et de la Terre</t>
  </si>
  <si>
    <t>Physique-chimie, Sciences de la vie et de la Terre</t>
  </si>
  <si>
    <t>Physique-chimie, Sciences de la vie et de la Terre, Mathématiques</t>
  </si>
  <si>
    <t>Mathématiques, Sciences de la vie et de la Terre</t>
  </si>
  <si>
    <t>Mathématiques, Sciences de la vie et de la Terre, Physique-chimie</t>
  </si>
  <si>
    <t>Mathématiques, Sciences de la vie et de la Terre, Sciences économiques et sociales</t>
  </si>
  <si>
    <t>Mathématiques, Sciences de la vie et de la Terre, Langues, littératures et cultures étrangères</t>
  </si>
  <si>
    <t>Mathématiques, Sciences de la vie et de la Terre, Histoire-géographie, géopolitique et sciences politiques</t>
  </si>
  <si>
    <t>Mathématiques, Sciences économiques et sociales</t>
  </si>
  <si>
    <t>Mathématiques, Sciences économiques et sociales, Histoire-géographie, géopolitique et sciences politiques</t>
  </si>
  <si>
    <t>Mathématiques, Sciences économiques et sociales, Physique-chimie</t>
  </si>
  <si>
    <t>Mathématiques, Sciences économiques et sociales, Langues, littératures et cultures étrangères</t>
  </si>
  <si>
    <t xml:space="preserve">Mathématiques, Sciences économiques et sociales, Sciences de la vie et de la Terre </t>
  </si>
  <si>
    <t>Mathématiques, Sciences économiques et sociales, Numérique et sciences informatiques</t>
  </si>
  <si>
    <t>Mathématiques, Sciences économiques et sociales, Humanités, littérature et philosophie</t>
  </si>
  <si>
    <t>Langues, littératures et cultures étrangères, Sciences économiques et sociales</t>
  </si>
  <si>
    <t>Langues, littératures et cultures étrangères, Sciences économiques et sociales, Mathématiques</t>
  </si>
  <si>
    <t>Langues, littératures et cultures étrangères, Sciences économiques et sociales, Histoire-géographie, géopolitique et sciences politiques</t>
  </si>
  <si>
    <t>Langues, littératures et cultures étrangères, Sciences économiques et sociales, Humanités, littérature et philosophie</t>
  </si>
  <si>
    <t xml:space="preserve">Langues, littératures et cultures étrangères, Sciences économiques et sociales, Sciences de la vie et de la Terre </t>
  </si>
  <si>
    <t>Histoire-géographie, géopolitique et sciences politiques, Langues, littératures et cultures étrangères</t>
  </si>
  <si>
    <t>Histoire-géographie, géopolitique et sciences politiques, Langues, littératures et cultures étrangères, Humanités, littérature et philosophie</t>
  </si>
  <si>
    <t>Histoire-géographie, géopolitique et sciences politiques, Langues, littératures et cultures étrangères, Sciences économiques et sociales</t>
  </si>
  <si>
    <t>Histoire-géographie, géopolitique et sciences politiques, Langues, littératures et cultures étrangères, Mathématiques</t>
  </si>
  <si>
    <t>Histoire-géographie, géopolitique et sciences politiques, Langues, littératures et cultures étrangères, Sciences de la vie et de la Terre</t>
  </si>
  <si>
    <t>Histoire-géographie, géopolitique et sciences politiques, Humanités, littérature et philosophie</t>
  </si>
  <si>
    <t>Histoire-géographie, géopolitique et sciences politiques, Humanités, littérature et philosophie, Langues, littératures et cultures étrangères</t>
  </si>
  <si>
    <t>Histoire-géographie, géopolitique et sciences politiques, Humanités, littérature et philosophie, Sciences économiques et sociales</t>
  </si>
  <si>
    <t>Histoire-géographie, géopolitique et sciences politiques, Humanités, littérature et philosophie, Mathématiques</t>
  </si>
  <si>
    <t>Histoire-géographie, géopolitique et sciences politiques, Humanités, littérature et philosophie, Sciences de la vie et de la Terre</t>
  </si>
  <si>
    <t>Sciences de la vie et de la Terre, Sciences économiques et sociales</t>
  </si>
  <si>
    <t>Sciences de la vie et de la Terre, Sciences économiques et sociales, Mathématiques</t>
  </si>
  <si>
    <t>Sciences de la vie et de la Terre, Sciences économiques et sociales, Histoire-géographie, géopolitique et sciences politiques</t>
  </si>
  <si>
    <t>Sciences de la vie et de la Terre, Sciences économiques et sociales, Physique-chimie</t>
  </si>
  <si>
    <t>Sciences de la vie et de la Terre, Sciences économiques et sociales, Langues, littératures et cultures étrangères</t>
  </si>
  <si>
    <t>Sciences de la vie et de la Terre, Sciences économiques et sociales, Humanités, littérature et philosophie</t>
  </si>
  <si>
    <t>Humanités, littérature et philosophie, Langues, littératures et cultures étrangères</t>
  </si>
  <si>
    <t>Humanités, littérature et philosophie, Langues, littératures et cultures étrangères, Histoire-géographie, géopolitique et sciences politiques</t>
  </si>
  <si>
    <t>Humanités, littérature et philosophie, Langues, littératures et cultures étrangères, Sciences économiques et sociales</t>
  </si>
  <si>
    <t>Humanités, littérature et philosophie, Langues, littératures et cultures étrangères, Mathématiques</t>
  </si>
  <si>
    <t>Humanités, littérature et philosophie, Langues, littératures et cultures étrangères, Sciences de la vie et de la Terre</t>
  </si>
  <si>
    <t xml:space="preserve">Mathématiques, Numérique et sciences informatiques </t>
  </si>
  <si>
    <t>Mathématiques, Numérique et sciences informatiques, Physique-chimie</t>
  </si>
  <si>
    <t>Mathématiques, Numérique et sciences informatiques, Sciences de l’ingénieur</t>
  </si>
  <si>
    <t>Mathématiques, Numérique et sciences informatiques, Sciences de la vie et de la Terre</t>
  </si>
  <si>
    <t>Mathématiques, Numérique et sciences informatiques, Langues, littératures et cultures étrangères</t>
  </si>
  <si>
    <t>Mathématiques, Numérique et sciences informatiques, Sciences économiques et sociales</t>
  </si>
  <si>
    <t>Humanités, littérature et philosophie, Sciences économiques et sociales</t>
  </si>
  <si>
    <t>Humanités, littérature et philosophie, Sciences économiques et sociales, Histoire-géographie, géopolitique et sciences politiques</t>
  </si>
  <si>
    <t>Humanités, littérature et philosophie, Sciences économiques et sociales, Langues, littératures et cultures étrangères</t>
  </si>
  <si>
    <t>Humanités, littérature et philosophie, Sciences économiques et sociales, Mathématiques</t>
  </si>
  <si>
    <t xml:space="preserve">Humanités, littérature et philosophie, Sciences économiques et sociales, Sciences de la vie et de la Terre </t>
  </si>
  <si>
    <t>Histoire-géographie, géopolitique et sciences politiques, Mathématiques</t>
  </si>
  <si>
    <t>Histoire-géographie, géopolitique et sciences politiques, Mathématiques, Physique-chimie</t>
  </si>
  <si>
    <t>Histoire-géographie, géopolitique et sciences politiques, Mathématiques, Sciences économiques et sociales</t>
  </si>
  <si>
    <t>Histoire-géographie, géopolitique et sciences politiques, Mathématiques, Sciences de la vie et de la Terre</t>
  </si>
  <si>
    <t>Histoire-géographie, géopolitique et sciences politiques, Mathématiques, Langues, littératures et cultures étrangères</t>
  </si>
  <si>
    <t>Histoire-géographie, géopolitique et sciences politiques, Mathématiques, Humanités, littérature et philosophie</t>
  </si>
  <si>
    <t>Histoire-géographie, géopolitique et sciences politiques, Mathématiques, Numérique et sciences informatiques</t>
  </si>
  <si>
    <t>Mathématiques, Sciences de l’ingénieur</t>
  </si>
  <si>
    <t>Mathématiques, Sciences de l’ingénieur, Physique-chimie</t>
  </si>
  <si>
    <t>Mathématiques, Sciences de l’ingénieur, Numérique et sciences informatiques</t>
  </si>
  <si>
    <t>Histoire-géographie, géopolitique et sciences politiques, Sciences de la vie et de la Terre, Sciences économiques et sociales</t>
  </si>
  <si>
    <t>Langues, littératures et cultures étrangères, Mathématiques</t>
  </si>
  <si>
    <t>Langues, littératures et cultures étrangères, Mathématiques, Physique-chimie</t>
  </si>
  <si>
    <t>Langues, littératures et cultures étrangères, Mathématiques, Sciences de la vie et de la Terre</t>
  </si>
  <si>
    <t>Langues, littératures et cultures étrangères, Mathématiques, Sciences économiques et sociales</t>
  </si>
  <si>
    <t>Langues, littératures et cultures étrangères, Mathématiques, Numérique et sciences informatiques</t>
  </si>
  <si>
    <t>Humanités, littérature et philosophie, Mathématiques, Sciences économiques et sociales</t>
  </si>
  <si>
    <t>Langues, littératures et cultures étrangères, Sciences de la vie et de la Terre, Sciences économiques et sociales</t>
  </si>
  <si>
    <t>Mathématiques, Numérique et sciences informatiques</t>
  </si>
  <si>
    <t>Physique-chimie, Sciences de la vie et de la Terre, Sciences économiques et sociales</t>
  </si>
  <si>
    <t>Humanités, littérature et philosophie, Sciences de la vie et de la Terre, Sciences économiques et sociales</t>
  </si>
  <si>
    <t>Physique-chimie, Sciences économiques et sociales</t>
  </si>
  <si>
    <t>Histoire-géographie, géopolitique et sciences politiques, Sciences de la vie et de la Terre</t>
  </si>
  <si>
    <t>Histoire-géographie, géopolitique et sciences politiques, Physique-chimie</t>
  </si>
  <si>
    <t>Langues, littératures et cultures étrangères, Sciences de la vie et de la Terre</t>
  </si>
  <si>
    <t>Langues, littératures et cultures étrangères, Physique-chimie</t>
  </si>
  <si>
    <t>Humanités, littérature et philosophie, Sciences de la vie et de la Terre</t>
  </si>
  <si>
    <t>Humanités, littérature et philosophie, Mathématiques</t>
  </si>
  <si>
    <t>Humanités, littérature et philosophie, Physique-chimie</t>
  </si>
  <si>
    <t>Langues, littératures et cultures étrangères, Numérique et sciences informatiques</t>
  </si>
  <si>
    <t>Numérique et sciences informatiques, Sciences économiques et sociales</t>
  </si>
  <si>
    <t>Numérique et sciences informatiques, Physique-chimie</t>
  </si>
  <si>
    <t>Numérique et sciences informatiques, Sciences de la vie et de la Terre</t>
  </si>
  <si>
    <t>Histoire-géographie, géopolitique et sciences politiques, Numérique et sciences informatiques</t>
  </si>
  <si>
    <t>Humanités, littérature et philosophie, Numérique et sciences informatiques</t>
  </si>
  <si>
    <t>Physique-chimie, Biologie-écologie</t>
  </si>
  <si>
    <t>Histoire-géographie, géopolitique et sciences politiques, Biologie-écologie</t>
  </si>
  <si>
    <t>Sciences de la vie et de la Terre, Biologie-écologie</t>
  </si>
  <si>
    <t>Humanités, littérature et philosophie, Littérature et LCA (latin)</t>
  </si>
  <si>
    <t>Histoire-géographie, géopolitique et sciences politiques, Littérature et LCA (latin)</t>
  </si>
  <si>
    <t>Humanités, littérature et philosophie, Littérature et LCA (grec)</t>
  </si>
  <si>
    <t>Littérature et LCA (latin), Sciences de la vie et de la Terre</t>
  </si>
  <si>
    <t>Histoire-géographie, géopolitique et sciences politiques, Littérature et LCA (grec)</t>
  </si>
  <si>
    <t>Littérature et LCA (latin), Sciences économiques et sociales</t>
  </si>
  <si>
    <t>Littérature et LCA (latin), Mathématiques</t>
  </si>
  <si>
    <t>Littérature et LCA (grec), Sciences de la vie et de la Terre</t>
  </si>
  <si>
    <t>Littérature et LCA (grec), Sciences économiques et sociales</t>
  </si>
  <si>
    <t>Littérature et LCA (latin), Physique-chimie</t>
  </si>
  <si>
    <t>Littérature et LCA (grec), Mathématiques</t>
  </si>
  <si>
    <t>Littérature et LCA (grec), Numérique et sciences informatiques</t>
  </si>
  <si>
    <t>Littérature et LCA (grec), Physique-chimie</t>
  </si>
  <si>
    <t>Littérature et LCA (latin), Numérique et sciences informatiques</t>
  </si>
  <si>
    <t>Physique-chimie, Sciences de l’ingénieur</t>
  </si>
  <si>
    <t>Numérique et sciences informatiques, Sciences de l’ingénieur</t>
  </si>
  <si>
    <t>Sciences de la vie et de la Terre, Sciences de l’ingénieur</t>
  </si>
  <si>
    <t>Sciences de l’ingénieur, Sciences économiques et sociales</t>
  </si>
  <si>
    <t>Histoire-géographie, géopolitique et sciences politiques, Sciences de l’ingénieur</t>
  </si>
  <si>
    <t>Humanités, littérature et philosophie, Sciences de l’ingénieur</t>
  </si>
  <si>
    <t>Arts (arts plastiques), Langues, littératures et cultures étrangères</t>
  </si>
  <si>
    <t>Arts (arts plastiques), Humanités, littérature et philosophie</t>
  </si>
  <si>
    <t>Arts (arts plastiques), Histoire-géographie, géopolitique et sciences politiques</t>
  </si>
  <si>
    <t>Arts (arts plastiques), Sciences économiques et sociales</t>
  </si>
  <si>
    <t>Arts (arts plastiques), Mathématiques</t>
  </si>
  <si>
    <t>Arts (arts plastiques), Sciences de la vie et de la Terre</t>
  </si>
  <si>
    <t>Arts (arts plastiques), Numérique et sciences informatiques</t>
  </si>
  <si>
    <t>Arts (arts plastiques), Physique-chimie</t>
  </si>
  <si>
    <t>Arts (arts plastiques), Sciences de l’ingénieur</t>
  </si>
  <si>
    <t>Arts (arts plastiques), Littérature et LCA (latin)</t>
  </si>
  <si>
    <t>Arts (arts plastiques), Littérature et LCA (grec)</t>
  </si>
  <si>
    <t>Arts (cinéma), Langues, littératures et cultures étrangères</t>
  </si>
  <si>
    <t>Arts (cinéma), Humanités, littérature et philosophie</t>
  </si>
  <si>
    <t>Arts (cinéma), Histoire-géographie, géopolitique et sciences politiques</t>
  </si>
  <si>
    <t>Arts (cinéma), Sciences économiques et sociales</t>
  </si>
  <si>
    <t>Arts (cinéma), Mathématiques</t>
  </si>
  <si>
    <t>Arts (cinéma), Physique-chimie</t>
  </si>
  <si>
    <t>Arts (cinéma), Sciences de la vie et de la Terre</t>
  </si>
  <si>
    <t>Arts (cinéma), Numérique et sciences informatiques</t>
  </si>
  <si>
    <t>Arts (cinéma), Sciences de l’ingénieur</t>
  </si>
  <si>
    <t>Arts (cinéma), Littérature et LCA (latin)</t>
  </si>
  <si>
    <t>Arts (danse), Physique-chimie</t>
  </si>
  <si>
    <t>Arts (danse), Numérique et sciences informatiques</t>
  </si>
  <si>
    <t>Arts (danse), Sciences de l’ingénieur</t>
  </si>
  <si>
    <t>Arts (danse), Histoire-géographie, géopolitique et sciences politiques</t>
  </si>
  <si>
    <t>Arts (danse), Humanités, littérature et philosophie</t>
  </si>
  <si>
    <t>Arts (danse), Sciences économiques et sociales</t>
  </si>
  <si>
    <t>Arts (danse), Sciences de la vie et de la Terre</t>
  </si>
  <si>
    <t>Arts (danse), Mathématiques</t>
  </si>
  <si>
    <t>Arts (histoire des arts), Littérature et LCA (latin)</t>
  </si>
  <si>
    <t>Arts (histoire des arts), Langues, littératures et cultures étrangères</t>
  </si>
  <si>
    <t>Arts (histoire des arts), Histoire-géographie, géopolitique et sciences politiques</t>
  </si>
  <si>
    <t>Arts (histoire des arts), Humanités, littérature et philosophie</t>
  </si>
  <si>
    <t>Arts (histoire des arts), Sciences économiques et sociales</t>
  </si>
  <si>
    <t>Arts (histoire des arts), Mathématiques</t>
  </si>
  <si>
    <t>Arts (histoire des arts), Sciences de la vie et de la Terre</t>
  </si>
  <si>
    <t>Arts (histoire des arts), Physique-chimie</t>
  </si>
  <si>
    <t>Arts (histoire des arts), Numérique et sciences informatiques</t>
  </si>
  <si>
    <t>Arts (arts du cirque), Sciences économiques et sociales</t>
  </si>
  <si>
    <t>Arts (arts du cirque), Mathématiques</t>
  </si>
  <si>
    <t>Arts (arts du cirque), Physique-chimie</t>
  </si>
  <si>
    <t>Arts (arts du cirque), Numérique et sciences informatiques</t>
  </si>
  <si>
    <t>Arts (arts du cirque), Humanités, littérature et philosophie</t>
  </si>
  <si>
    <t>Arts (arts du cirque), Histoire-géographie, géopolitique et sciences politiques</t>
  </si>
  <si>
    <t>Arts (arts du cirque), Sciences de la vie et de la Terre</t>
  </si>
  <si>
    <t>Arts (histoire des arts), Sciences de l’ingénieur</t>
  </si>
  <si>
    <t>Arts (théâtre), Langues, littératures et cultures étrangères</t>
  </si>
  <si>
    <t>Arts (théâtre), Humanités, littérature et philosophie</t>
  </si>
  <si>
    <t>Arts (théâtre), Histoire-géographie, géopolitique et sciences politiques</t>
  </si>
  <si>
    <t>Arts (théâtre), Sciences économiques et sociales</t>
  </si>
  <si>
    <t>Arts (théâtre), Sciences de la vie et de la Terre</t>
  </si>
  <si>
    <t>Arts (théâtre), Mathématiques</t>
  </si>
  <si>
    <t>Arts (théâtre), Physique-chimie</t>
  </si>
  <si>
    <t>Arts (théâtre), Numérique et sciences informatiques</t>
  </si>
  <si>
    <t>Arts (théâtre), Littérature et LCA (latin)</t>
  </si>
  <si>
    <t>Arts (théâtre), Littérature et LCA (grec)</t>
  </si>
  <si>
    <t>Arts (histoire des arts), Littérature et LCA (grec)</t>
  </si>
  <si>
    <t>Arts (musique), Littérature et LCA (grec)</t>
  </si>
  <si>
    <t>Arts (musique), Littérature et LCA (latin)</t>
  </si>
  <si>
    <t>Arts (musique), Sciences de l’ingénieur</t>
  </si>
  <si>
    <t>Arts (musique), Numérique et sciences informatiques</t>
  </si>
  <si>
    <t>Arts (musique), Physique-chimie</t>
  </si>
  <si>
    <t>Arts (danse), Langues, littératures et cultures étrangères</t>
  </si>
  <si>
    <t>Langues, littératures et cultures étrangères, Sciences de l’ingénieur</t>
  </si>
  <si>
    <t>Langues, littératures et cultures étrangères, Littérature et LCA (latin)</t>
  </si>
  <si>
    <t>Arts (arts du cirque), Langues, littératures et cultures étrangères</t>
  </si>
  <si>
    <t>Langues, littératures et cultures étrangères, Littérature et LCA (grec)</t>
  </si>
  <si>
    <t>Arts (musique), Langues, littératures et cultures étrangères</t>
  </si>
  <si>
    <t>Arts (musique), Humanités, littérature et philosophie</t>
  </si>
  <si>
    <t>Arts (musique), Histoire-géographie, géopolitique et sciences politiques</t>
  </si>
  <si>
    <t>Arts (musique), Mathématiques</t>
  </si>
  <si>
    <t>Arts (musique), Sciences économiques et sociales</t>
  </si>
  <si>
    <t>Arts (musique), Sciences de la vie et de la Terre</t>
  </si>
  <si>
    <t>EO Mathématiques Complémentaires</t>
  </si>
  <si>
    <t>EO Mathématiques Expertes</t>
  </si>
  <si>
    <t>Les doublettes de terminale les plus fréquentes en 2020 et les triplettes dont elles sont issues, détail par sexe et origine sociale pour les élèves ayant choisi l'EO Mathématiques Complémentaires</t>
  </si>
  <si>
    <t>ENSEMBLE EO Mathématiques Complémentaires</t>
  </si>
  <si>
    <t>FILLES EO Mathématiques Complémentaires</t>
  </si>
  <si>
    <t>GARCONS EO Mathématiques Complémentaires</t>
  </si>
  <si>
    <t>Nombre d'élèves ayant choisi l'EO Mathématiques Complémentaires</t>
  </si>
  <si>
    <t>Part des élèves ayant choisi l'EO Mathématiques Complémentaires de la doublette (en %)</t>
  </si>
  <si>
    <t>% d'élèves ayant choisi l'EO Mathématiques Complémentaires</t>
  </si>
  <si>
    <t>Part des élèves ayant choisi l'EO Mathématiques Complémentaires</t>
  </si>
  <si>
    <t>Nombre de filles ayant choisi l'EO Mathématiques Complémentaires</t>
  </si>
  <si>
    <t>% de filles ayant choisi l'EO Mathématiques Complémentaires</t>
  </si>
  <si>
    <t>% de garçons ayant choisi l'EO Mathématiques Complémentaires</t>
  </si>
  <si>
    <t>% d'élèves d'origine sociale très favorisée ayant choisi l'EO Mathématiques Complémentaires</t>
  </si>
  <si>
    <t>% d'élèves d'origine sociale défavorisée ayant choisi l'EO Mathématiques Complémentaires</t>
  </si>
  <si>
    <t>Les doublettes de terminale les plus fréquentes en 2020 et les triplettes dont elles sont issues, détail par sexe et origine sociale pour les élèves ayant choisi l'EO Mathématiques Expertes</t>
  </si>
  <si>
    <t>ENSEMBLE EO Mathématiques Expertes</t>
  </si>
  <si>
    <t>FILLES EO Mathématiques Expertes</t>
  </si>
  <si>
    <t>GARCONS EO Mathématiques Expertes</t>
  </si>
  <si>
    <t>Elèves d'origine sociale très favorisée EO Mathématiques Expertes</t>
  </si>
  <si>
    <t>Elèves d'origine sociale défavorisée EO Mathématiques Expertes</t>
  </si>
  <si>
    <t>Nombre d'élèves ayant choisi l'EO Mathématiques Expertes</t>
  </si>
  <si>
    <t>Part des élèves ayant choisi l'EO Mathématiques Expertes de la doublette (en %)</t>
  </si>
  <si>
    <t>% d'élèves ayant choisi l'EO Mathématiques Expertes</t>
  </si>
  <si>
    <t>Part des élèves ayant choisi l'EO Mathématiques Expertes</t>
  </si>
  <si>
    <t>Nombre de filles ayant choisi l'EO Mathématiques Expertes</t>
  </si>
  <si>
    <t>% de filles ayant choisi l'EO Mathématiques Expertes</t>
  </si>
  <si>
    <t>% de garçons ayant choisi l'EO Mathématiques Expertes</t>
  </si>
  <si>
    <t>% d'élèves d'origine sociale très favorisée ayant choisi l'EO Mathématiques Expertes</t>
  </si>
  <si>
    <t>% d'élèves d'origine sociale défavorisée ayant choisi l'EO Mathématiques Expertes</t>
  </si>
  <si>
    <t>Avec des mathématiques</t>
  </si>
  <si>
    <t>Sans mathématiques</t>
  </si>
  <si>
    <t>EO mathématiques Complémentaires</t>
  </si>
  <si>
    <t>EO mathématiques Expertes</t>
  </si>
  <si>
    <t>Les enseignements optionnels en fonction de la présence de mathématiques dans les triplettes et les doublettes, en fonction de l'origine sociale des élèves</t>
  </si>
  <si>
    <t>Lecture : 46,4% des élèves faisaient des mathématiques en ES en 1G et en TG sont d'origine sociale très favorisée. 53,5% des élèves d'origine sociale très favorisée ont choisi de ne suivre aucun EO.</t>
  </si>
  <si>
    <t>Les enseignements optionnels en fonction de la présence de mathématiques dans les triplettes et les doublettes, en fonction du sexe</t>
  </si>
  <si>
    <t>Les enseignements optionnels en fonction de la présence de mathématiques dans les triplettes et les doublettes</t>
  </si>
  <si>
    <t>Lecture : 41,2% des élèves faisaient des mathématiques en ES en 1G et en TG. 34% de ces élèves ont choisi l'EO "mathématiques expertes".</t>
  </si>
  <si>
    <t>Mathématiques Complémentaires</t>
  </si>
  <si>
    <t>Mathématiques Expertes</t>
  </si>
  <si>
    <t>Avec des Mathématiques</t>
  </si>
  <si>
    <t>Sans Mathématiques</t>
  </si>
  <si>
    <t>Réf : Note d'information n°21.23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</si>
</sst>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6"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1"/>
      <color rgb="FF000000"/>
      <name val="Arial"/>
      <family val="2"/>
    </font>
    <font>
      <b/>
      <sz val="10"/>
      <color rgb="FF000000"/>
      <name val="Arial"/>
      <family val="2"/>
    </font>
    <font>
      <sz val="11"/>
      <color theme="1"/>
      <name val="Calibri"/>
      <family val="2"/>
      <scheme val="minor"/>
    </font>
    <font>
      <b/>
      <sz val="11"/>
      <color rgb="FFFF0000"/>
      <name val="Calibri"/>
      <family val="2"/>
      <scheme val="minor"/>
    </font>
    <font>
      <i/>
      <sz val="10"/>
      <color rgb="FF000000"/>
      <name val="Arial"/>
      <family val="2"/>
    </font>
    <font>
      <i/>
      <sz val="11"/>
      <color theme="1"/>
      <name val="Calibri"/>
      <family val="2"/>
      <scheme val="minor"/>
    </font>
    <font>
      <b/>
      <sz val="11"/>
      <color rgb="FF000000"/>
      <name val="Arial"/>
      <family val="2"/>
    </font>
    <font>
      <b/>
      <i/>
      <sz val="11"/>
      <color theme="1"/>
      <name val="Calibri"/>
      <family val="2"/>
      <scheme val="minor"/>
    </font>
  </fonts>
  <fills count="7">
    <fill>
      <patternFill patternType="none"/>
    </fill>
    <fill>
      <patternFill patternType="gray125"/>
    </fill>
    <fill>
      <patternFill patternType="solid">
        <fgColor rgb="FFFAFBFE"/>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49998474074526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style="hair">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thin">
        <color auto="1"/>
      </right>
      <top style="hair">
        <color indexed="64"/>
      </top>
      <bottom style="thin">
        <color auto="1"/>
      </bottom>
      <diagonal/>
    </border>
    <border>
      <left style="thin">
        <color auto="1"/>
      </left>
      <right style="hair">
        <color indexed="64"/>
      </right>
      <top style="hair">
        <color indexed="64"/>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auto="1"/>
      </bottom>
      <diagonal/>
    </border>
    <border>
      <left style="thin">
        <color auto="1"/>
      </left>
      <right style="hair">
        <color indexed="64"/>
      </right>
      <top/>
      <bottom style="thin">
        <color auto="1"/>
      </bottom>
      <diagonal/>
    </border>
    <border>
      <left style="hair">
        <color indexed="64"/>
      </left>
      <right style="hair">
        <color indexed="64"/>
      </right>
      <top/>
      <bottom style="thin">
        <color auto="1"/>
      </bottom>
      <diagonal/>
    </border>
    <border>
      <left style="hair">
        <color indexed="64"/>
      </left>
      <right style="thin">
        <color auto="1"/>
      </right>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style="hair">
        <color indexed="64"/>
      </top>
      <bottom style="thin">
        <color auto="1"/>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s>
  <cellStyleXfs count="2">
    <xf numFmtId="0" fontId="0" fillId="0" borderId="0"/>
    <xf numFmtId="9" fontId="10" fillId="0" borderId="0" applyFont="0" applyFill="0" applyBorder="0" applyAlignment="0" applyProtection="0"/>
  </cellStyleXfs>
  <cellXfs count="233">
    <xf numFmtId="0" fontId="0" fillId="0" borderId="0" xfId="0"/>
    <xf numFmtId="0" fontId="1" fillId="0" borderId="1" xfId="0" applyFont="1" applyFill="1" applyBorder="1" applyAlignment="1">
      <alignment horizontal="left" vertical="center"/>
    </xf>
    <xf numFmtId="0" fontId="0" fillId="0" borderId="3" xfId="0" applyFont="1" applyBorder="1" applyAlignment="1">
      <alignment horizontal="left" vertical="center"/>
    </xf>
    <xf numFmtId="164" fontId="0" fillId="0" borderId="0" xfId="0" applyNumberFormat="1"/>
    <xf numFmtId="0" fontId="0" fillId="0" borderId="0" xfId="0" applyAlignment="1">
      <alignment vertical="center" wrapText="1"/>
    </xf>
    <xf numFmtId="0" fontId="1" fillId="0" borderId="1" xfId="0" applyFont="1" applyFill="1" applyBorder="1" applyAlignment="1">
      <alignment horizontal="center" vertical="center"/>
    </xf>
    <xf numFmtId="0" fontId="0" fillId="3" borderId="1" xfId="0" quotePrefix="1" applyFill="1" applyBorder="1" applyAlignment="1">
      <alignment horizontal="center" vertical="center" wrapText="1"/>
    </xf>
    <xf numFmtId="3" fontId="1" fillId="0" borderId="1" xfId="0" applyNumberFormat="1" applyFont="1" applyFill="1" applyBorder="1" applyAlignment="1">
      <alignment horizontal="center" vertical="center"/>
    </xf>
    <xf numFmtId="164" fontId="0" fillId="0" borderId="1" xfId="0" applyNumberFormat="1" applyBorder="1" applyAlignment="1">
      <alignment horizontal="center" vertical="center" wrapText="1"/>
    </xf>
    <xf numFmtId="164" fontId="1" fillId="0" borderId="1" xfId="0" applyNumberFormat="1" applyFont="1" applyBorder="1" applyAlignment="1">
      <alignment horizontal="center" vertical="center" wrapText="1"/>
    </xf>
    <xf numFmtId="3" fontId="4" fillId="0" borderId="1" xfId="0" applyNumberFormat="1" applyFont="1" applyFill="1" applyBorder="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0" fillId="0" borderId="0" xfId="0" applyFont="1" applyAlignment="1">
      <alignment vertical="center"/>
    </xf>
    <xf numFmtId="0" fontId="0" fillId="0" borderId="0" xfId="0" applyAlignment="1">
      <alignment horizontal="left" vertical="center"/>
    </xf>
    <xf numFmtId="0" fontId="1" fillId="0" borderId="1" xfId="0" applyFont="1" applyFill="1" applyBorder="1" applyAlignment="1">
      <alignment vertical="center"/>
    </xf>
    <xf numFmtId="0" fontId="1" fillId="0" borderId="1" xfId="0" applyFont="1" applyBorder="1" applyAlignment="1">
      <alignment vertical="center"/>
    </xf>
    <xf numFmtId="0" fontId="0" fillId="0" borderId="0" xfId="0" applyFont="1" applyAlignment="1">
      <alignment horizontal="center" vertical="center"/>
    </xf>
    <xf numFmtId="0" fontId="0" fillId="0" borderId="0" xfId="0" applyFont="1" applyFill="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5" fillId="0" borderId="0" xfId="0" applyFont="1" applyAlignment="1">
      <alignment horizontal="left" vertical="center"/>
    </xf>
    <xf numFmtId="3" fontId="3" fillId="0" borderId="1" xfId="0" applyNumberFormat="1" applyFont="1" applyFill="1" applyBorder="1" applyAlignment="1">
      <alignment horizontal="center" vertical="center"/>
    </xf>
    <xf numFmtId="0" fontId="5" fillId="0" borderId="0" xfId="0" applyFont="1" applyAlignment="1">
      <alignment vertical="center"/>
    </xf>
    <xf numFmtId="0" fontId="5" fillId="0" borderId="11" xfId="0" applyFont="1" applyFill="1" applyBorder="1" applyAlignment="1">
      <alignment horizontal="left" vertical="center"/>
    </xf>
    <xf numFmtId="0" fontId="5" fillId="0" borderId="0" xfId="0" applyFont="1" applyFill="1" applyAlignment="1">
      <alignment horizontal="left" vertical="center"/>
    </xf>
    <xf numFmtId="0" fontId="7" fillId="0" borderId="0" xfId="0" applyFont="1" applyAlignment="1">
      <alignment horizontal="left" vertical="center"/>
    </xf>
    <xf numFmtId="3"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3" fontId="0" fillId="0" borderId="3" xfId="0" applyNumberFormat="1" applyFont="1" applyFill="1" applyBorder="1" applyAlignment="1">
      <alignment horizontal="center" vertical="center"/>
    </xf>
    <xf numFmtId="164" fontId="0" fillId="0" borderId="3" xfId="0" applyNumberFormat="1" applyFont="1" applyFill="1" applyBorder="1" applyAlignment="1">
      <alignment horizontal="center" vertical="center"/>
    </xf>
    <xf numFmtId="3" fontId="0" fillId="0" borderId="4" xfId="0" applyNumberFormat="1" applyFont="1" applyFill="1" applyBorder="1" applyAlignment="1">
      <alignment horizontal="center" vertical="center"/>
    </xf>
    <xf numFmtId="164" fontId="0" fillId="0" borderId="4" xfId="0" applyNumberFormat="1" applyFont="1" applyFill="1" applyBorder="1" applyAlignment="1">
      <alignment horizontal="center" vertical="center"/>
    </xf>
    <xf numFmtId="49" fontId="3" fillId="0"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0" fontId="0"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4" xfId="0" applyFont="1" applyBorder="1" applyAlignment="1">
      <alignment horizontal="left" vertical="center"/>
    </xf>
    <xf numFmtId="0" fontId="0" fillId="0" borderId="0" xfId="0" applyFont="1" applyAlignment="1">
      <alignment horizontal="left" vertical="center"/>
    </xf>
    <xf numFmtId="3" fontId="8" fillId="0" borderId="0" xfId="0" applyNumberFormat="1" applyFont="1" applyAlignment="1">
      <alignment vertical="center"/>
    </xf>
    <xf numFmtId="0" fontId="5" fillId="0" borderId="0" xfId="0" applyFont="1" applyFill="1" applyAlignment="1">
      <alignment vertical="center"/>
    </xf>
    <xf numFmtId="3" fontId="3"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3" fontId="3" fillId="5"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3" fontId="0" fillId="0" borderId="0" xfId="0" applyNumberFormat="1" applyAlignment="1">
      <alignment vertical="center"/>
    </xf>
    <xf numFmtId="0" fontId="1" fillId="0" borderId="1" xfId="0" applyFont="1" applyBorder="1" applyAlignment="1">
      <alignment horizontal="center" vertical="center" wrapText="1"/>
    </xf>
    <xf numFmtId="0" fontId="5" fillId="0" borderId="0" xfId="0" applyFont="1" applyAlignment="1">
      <alignment horizontal="left" vertical="center"/>
    </xf>
    <xf numFmtId="9" fontId="0" fillId="0" borderId="0" xfId="1" applyFont="1" applyAlignment="1">
      <alignment vertical="center"/>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left" vertical="center"/>
    </xf>
    <xf numFmtId="165" fontId="3" fillId="0" borderId="1" xfId="0" applyNumberFormat="1" applyFont="1" applyFill="1" applyBorder="1" applyAlignment="1">
      <alignment horizontal="center" vertical="center"/>
    </xf>
    <xf numFmtId="0" fontId="11" fillId="0" borderId="0" xfId="0" applyFont="1" applyAlignment="1">
      <alignment vertical="center"/>
    </xf>
    <xf numFmtId="166" fontId="13" fillId="0" borderId="1" xfId="1"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left" vertical="center"/>
    </xf>
    <xf numFmtId="0" fontId="14" fillId="0" borderId="0" xfId="0" applyFont="1"/>
    <xf numFmtId="0" fontId="0" fillId="0" borderId="0" xfId="0" applyAlignment="1">
      <alignment wrapText="1"/>
    </xf>
    <xf numFmtId="3" fontId="0" fillId="0" borderId="0" xfId="0" applyNumberFormat="1"/>
    <xf numFmtId="3" fontId="5" fillId="0" borderId="0" xfId="0" applyNumberFormat="1" applyFont="1" applyFill="1" applyAlignment="1">
      <alignment horizontal="left" vertical="center"/>
    </xf>
    <xf numFmtId="3" fontId="3" fillId="0" borderId="13" xfId="0" applyNumberFormat="1" applyFont="1" applyFill="1" applyBorder="1" applyAlignment="1">
      <alignment horizontal="center" vertical="center"/>
    </xf>
    <xf numFmtId="165" fontId="3" fillId="5" borderId="14" xfId="0" applyNumberFormat="1" applyFont="1" applyFill="1" applyBorder="1" applyAlignment="1">
      <alignment horizontal="center" vertical="center"/>
    </xf>
    <xf numFmtId="165" fontId="3" fillId="6" borderId="14" xfId="0" applyNumberFormat="1" applyFont="1" applyFill="1" applyBorder="1" applyAlignment="1">
      <alignment horizontal="center" vertical="center"/>
    </xf>
    <xf numFmtId="165" fontId="3" fillId="0" borderId="14" xfId="0" applyNumberFormat="1" applyFont="1" applyFill="1" applyBorder="1" applyAlignment="1">
      <alignment horizontal="center" vertical="center"/>
    </xf>
    <xf numFmtId="3" fontId="3" fillId="6" borderId="14" xfId="0" applyNumberFormat="1" applyFont="1" applyFill="1" applyBorder="1" applyAlignment="1">
      <alignment horizontal="center" vertical="center"/>
    </xf>
    <xf numFmtId="165" fontId="3" fillId="5" borderId="18" xfId="0" applyNumberFormat="1" applyFont="1" applyFill="1" applyBorder="1" applyAlignment="1">
      <alignment horizontal="center" vertical="center"/>
    </xf>
    <xf numFmtId="165" fontId="3" fillId="6" borderId="18" xfId="0" applyNumberFormat="1" applyFont="1" applyFill="1" applyBorder="1" applyAlignment="1">
      <alignment horizontal="center" vertical="center"/>
    </xf>
    <xf numFmtId="3" fontId="3" fillId="6" borderId="19" xfId="0" applyNumberFormat="1" applyFont="1" applyFill="1" applyBorder="1" applyAlignment="1">
      <alignment horizontal="center" vertical="center"/>
    </xf>
    <xf numFmtId="3" fontId="3" fillId="6" borderId="20" xfId="0" applyNumberFormat="1" applyFont="1" applyFill="1" applyBorder="1" applyAlignment="1">
      <alignment horizontal="center" vertical="center"/>
    </xf>
    <xf numFmtId="3" fontId="3" fillId="5" borderId="15" xfId="0" applyNumberFormat="1" applyFont="1" applyFill="1" applyBorder="1" applyAlignment="1">
      <alignment horizontal="center" vertical="center"/>
    </xf>
    <xf numFmtId="165" fontId="3" fillId="5" borderId="15" xfId="0" applyNumberFormat="1" applyFont="1" applyFill="1" applyBorder="1" applyAlignment="1">
      <alignment horizontal="center" vertical="center"/>
    </xf>
    <xf numFmtId="165" fontId="3" fillId="6" borderId="15" xfId="0" applyNumberFormat="1" applyFont="1" applyFill="1" applyBorder="1" applyAlignment="1">
      <alignment horizontal="center" vertical="center"/>
    </xf>
    <xf numFmtId="3" fontId="3" fillId="6" borderId="16" xfId="0" applyNumberFormat="1" applyFont="1" applyFill="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165" fontId="3" fillId="0" borderId="18" xfId="0" applyNumberFormat="1" applyFont="1" applyFill="1" applyBorder="1" applyAlignment="1">
      <alignment horizontal="center" vertical="center"/>
    </xf>
    <xf numFmtId="165" fontId="3" fillId="0" borderId="19" xfId="0" applyNumberFormat="1" applyFont="1" applyFill="1" applyBorder="1" applyAlignment="1">
      <alignment horizontal="center" vertical="center"/>
    </xf>
    <xf numFmtId="165" fontId="3" fillId="0" borderId="20"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165" fontId="3" fillId="0" borderId="15" xfId="0" applyNumberFormat="1" applyFont="1" applyFill="1" applyBorder="1" applyAlignment="1">
      <alignment horizontal="center" vertical="center"/>
    </xf>
    <xf numFmtId="165" fontId="3" fillId="0" borderId="16" xfId="0" applyNumberFormat="1" applyFont="1" applyFill="1" applyBorder="1" applyAlignment="1">
      <alignment horizontal="center" vertical="center"/>
    </xf>
    <xf numFmtId="165" fontId="3" fillId="5" borderId="19" xfId="0" applyNumberFormat="1" applyFont="1" applyFill="1" applyBorder="1" applyAlignment="1">
      <alignment horizontal="center" vertical="center"/>
    </xf>
    <xf numFmtId="165" fontId="3" fillId="5" borderId="20" xfId="0" applyNumberFormat="1" applyFont="1" applyFill="1" applyBorder="1" applyAlignment="1">
      <alignment horizontal="center" vertical="center"/>
    </xf>
    <xf numFmtId="165" fontId="3" fillId="5" borderId="16" xfId="0" applyNumberFormat="1" applyFont="1" applyFill="1" applyBorder="1" applyAlignment="1">
      <alignment horizontal="center" vertical="center"/>
    </xf>
    <xf numFmtId="3" fontId="3" fillId="5" borderId="23" xfId="0" applyNumberFormat="1" applyFont="1" applyFill="1" applyBorder="1" applyAlignment="1">
      <alignment horizontal="center" vertical="center"/>
    </xf>
    <xf numFmtId="3" fontId="3" fillId="5" borderId="24" xfId="0" applyNumberFormat="1" applyFont="1" applyFill="1" applyBorder="1" applyAlignment="1">
      <alignment horizontal="center" vertical="center"/>
    </xf>
    <xf numFmtId="3" fontId="3" fillId="5" borderId="13" xfId="0" applyNumberFormat="1" applyFont="1" applyFill="1" applyBorder="1" applyAlignment="1">
      <alignment horizontal="center" vertical="center"/>
    </xf>
    <xf numFmtId="3" fontId="3" fillId="0" borderId="23" xfId="0" applyNumberFormat="1" applyFont="1" applyFill="1" applyBorder="1" applyAlignment="1">
      <alignment horizontal="center" vertical="center"/>
    </xf>
    <xf numFmtId="3" fontId="3" fillId="0" borderId="24" xfId="0" applyNumberFormat="1" applyFont="1" applyFill="1" applyBorder="1" applyAlignment="1">
      <alignment horizontal="center" vertical="center"/>
    </xf>
    <xf numFmtId="0" fontId="1" fillId="0" borderId="25" xfId="0" applyFont="1" applyBorder="1" applyAlignment="1">
      <alignment horizontal="center" vertical="center" wrapText="1"/>
    </xf>
    <xf numFmtId="3" fontId="3" fillId="5" borderId="26" xfId="0" applyNumberFormat="1" applyFont="1" applyFill="1" applyBorder="1" applyAlignment="1">
      <alignment horizontal="center" vertical="center"/>
    </xf>
    <xf numFmtId="3" fontId="3" fillId="5" borderId="27" xfId="0" applyNumberFormat="1" applyFont="1" applyFill="1" applyBorder="1" applyAlignment="1">
      <alignment horizontal="center" vertical="center"/>
    </xf>
    <xf numFmtId="3" fontId="3" fillId="5" borderId="17" xfId="0" applyNumberFormat="1" applyFont="1" applyFill="1" applyBorder="1" applyAlignment="1">
      <alignment horizontal="center" vertical="center"/>
    </xf>
    <xf numFmtId="3" fontId="3" fillId="0" borderId="26" xfId="0" applyNumberFormat="1" applyFont="1" applyFill="1" applyBorder="1" applyAlignment="1">
      <alignment horizontal="center" vertical="center"/>
    </xf>
    <xf numFmtId="3" fontId="3" fillId="0" borderId="27" xfId="0" applyNumberFormat="1" applyFont="1" applyFill="1" applyBorder="1" applyAlignment="1">
      <alignment horizontal="center" vertical="center"/>
    </xf>
    <xf numFmtId="3" fontId="3" fillId="0" borderId="17" xfId="0" applyNumberFormat="1" applyFont="1" applyFill="1" applyBorder="1" applyAlignment="1">
      <alignment horizontal="center" vertical="center"/>
    </xf>
    <xf numFmtId="165" fontId="3" fillId="6" borderId="26" xfId="0" applyNumberFormat="1" applyFont="1" applyFill="1" applyBorder="1" applyAlignment="1">
      <alignment horizontal="center" vertical="center"/>
    </xf>
    <xf numFmtId="165" fontId="3" fillId="6" borderId="19" xfId="0" applyNumberFormat="1" applyFont="1" applyFill="1" applyBorder="1" applyAlignment="1">
      <alignment horizontal="center" vertical="center"/>
    </xf>
    <xf numFmtId="165" fontId="3" fillId="6" borderId="27" xfId="0" applyNumberFormat="1" applyFont="1" applyFill="1" applyBorder="1" applyAlignment="1">
      <alignment horizontal="center" vertical="center"/>
    </xf>
    <xf numFmtId="165" fontId="3" fillId="6" borderId="20" xfId="0" applyNumberFormat="1" applyFont="1" applyFill="1" applyBorder="1" applyAlignment="1">
      <alignment horizontal="center" vertical="center"/>
    </xf>
    <xf numFmtId="165" fontId="3" fillId="6" borderId="17" xfId="0" applyNumberFormat="1" applyFont="1" applyFill="1" applyBorder="1" applyAlignment="1">
      <alignment horizontal="center" vertical="center"/>
    </xf>
    <xf numFmtId="165" fontId="3" fillId="6" borderId="16" xfId="0" applyNumberFormat="1" applyFont="1" applyFill="1" applyBorder="1" applyAlignment="1">
      <alignment horizontal="center" vertical="center"/>
    </xf>
    <xf numFmtId="3" fontId="3" fillId="6" borderId="27" xfId="0" applyNumberFormat="1" applyFont="1" applyFill="1" applyBorder="1" applyAlignment="1">
      <alignment horizontal="center" vertical="center"/>
    </xf>
    <xf numFmtId="3" fontId="3" fillId="6" borderId="26" xfId="0" applyNumberFormat="1" applyFont="1" applyFill="1" applyBorder="1" applyAlignment="1">
      <alignment horizontal="center" vertical="center"/>
    </xf>
    <xf numFmtId="3" fontId="3" fillId="6" borderId="18" xfId="0" applyNumberFormat="1" applyFont="1" applyFill="1" applyBorder="1" applyAlignment="1">
      <alignment horizontal="center" vertical="center"/>
    </xf>
    <xf numFmtId="3" fontId="3" fillId="6" borderId="17" xfId="0" applyNumberFormat="1" applyFont="1" applyFill="1" applyBorder="1" applyAlignment="1">
      <alignment horizontal="center" vertical="center"/>
    </xf>
    <xf numFmtId="3" fontId="3" fillId="6" borderId="15" xfId="0" applyNumberFormat="1" applyFont="1" applyFill="1" applyBorder="1" applyAlignment="1">
      <alignment horizontal="center" vertical="center"/>
    </xf>
    <xf numFmtId="0" fontId="5" fillId="5" borderId="28" xfId="0" applyFont="1" applyFill="1" applyBorder="1" applyAlignment="1">
      <alignment vertical="center"/>
    </xf>
    <xf numFmtId="0" fontId="5" fillId="5" borderId="29" xfId="0" applyFont="1" applyFill="1" applyBorder="1" applyAlignment="1">
      <alignment vertical="center"/>
    </xf>
    <xf numFmtId="0" fontId="5" fillId="5" borderId="30" xfId="0" applyFont="1" applyFill="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xf>
    <xf numFmtId="3" fontId="1" fillId="0" borderId="8" xfId="0" applyNumberFormat="1" applyFont="1" applyFill="1" applyBorder="1" applyAlignment="1">
      <alignment horizontal="center" vertical="center"/>
    </xf>
    <xf numFmtId="3" fontId="1" fillId="0" borderId="31" xfId="0" applyNumberFormat="1" applyFont="1" applyFill="1" applyBorder="1" applyAlignment="1">
      <alignment horizontal="center" vertical="center"/>
    </xf>
    <xf numFmtId="1" fontId="1" fillId="0" borderId="32" xfId="0" applyNumberFormat="1" applyFont="1" applyFill="1" applyBorder="1" applyAlignment="1">
      <alignment horizontal="center" vertical="center" wrapText="1"/>
    </xf>
    <xf numFmtId="164" fontId="1" fillId="0" borderId="32" xfId="0" applyNumberFormat="1" applyFont="1" applyFill="1" applyBorder="1" applyAlignment="1">
      <alignment horizontal="center" vertical="center" wrapText="1"/>
    </xf>
    <xf numFmtId="1" fontId="1" fillId="0" borderId="33" xfId="0" applyNumberFormat="1" applyFont="1" applyFill="1" applyBorder="1" applyAlignment="1">
      <alignment horizontal="center" vertical="center" wrapText="1"/>
    </xf>
    <xf numFmtId="3" fontId="3" fillId="5" borderId="25" xfId="0" applyNumberFormat="1" applyFont="1" applyFill="1" applyBorder="1" applyAlignment="1">
      <alignment horizontal="center" vertical="center"/>
    </xf>
    <xf numFmtId="3" fontId="3" fillId="5" borderId="21" xfId="0" applyNumberFormat="1" applyFont="1" applyFill="1" applyBorder="1" applyAlignment="1">
      <alignment horizontal="center" vertical="center"/>
    </xf>
    <xf numFmtId="165" fontId="3" fillId="5" borderId="21" xfId="0" applyNumberFormat="1" applyFont="1" applyFill="1" applyBorder="1" applyAlignment="1">
      <alignment horizontal="center" vertical="center"/>
    </xf>
    <xf numFmtId="165" fontId="3" fillId="5" borderId="22" xfId="0" applyNumberFormat="1" applyFont="1" applyFill="1" applyBorder="1" applyAlignment="1">
      <alignment horizontal="center" vertical="center"/>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3" fontId="3" fillId="4" borderId="3" xfId="0" applyNumberFormat="1" applyFont="1" applyFill="1" applyBorder="1" applyAlignment="1">
      <alignment horizontal="center" vertical="center" wrapText="1"/>
    </xf>
    <xf numFmtId="165" fontId="3" fillId="5" borderId="23" xfId="0" applyNumberFormat="1" applyFont="1" applyFill="1" applyBorder="1" applyAlignment="1">
      <alignment horizontal="center" vertical="center"/>
    </xf>
    <xf numFmtId="165" fontId="3" fillId="5" borderId="24" xfId="0" applyNumberFormat="1" applyFont="1" applyFill="1" applyBorder="1" applyAlignment="1">
      <alignment horizontal="center" vertical="center"/>
    </xf>
    <xf numFmtId="165" fontId="3" fillId="5" borderId="13" xfId="0" applyNumberFormat="1" applyFont="1" applyFill="1" applyBorder="1" applyAlignment="1">
      <alignment horizontal="center" vertical="center"/>
    </xf>
    <xf numFmtId="165" fontId="3" fillId="0" borderId="23" xfId="0" applyNumberFormat="1" applyFont="1" applyFill="1" applyBorder="1" applyAlignment="1">
      <alignment horizontal="center" vertical="center"/>
    </xf>
    <xf numFmtId="165" fontId="3" fillId="0" borderId="24"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5" fontId="3" fillId="5" borderId="1" xfId="0" applyNumberFormat="1" applyFont="1" applyFill="1" applyBorder="1" applyAlignment="1">
      <alignment horizontal="center" vertical="center"/>
    </xf>
    <xf numFmtId="164" fontId="1" fillId="0" borderId="8" xfId="0" applyNumberFormat="1" applyFont="1" applyFill="1" applyBorder="1" applyAlignment="1">
      <alignment horizontal="center" vertical="center" wrapText="1"/>
    </xf>
    <xf numFmtId="165" fontId="3" fillId="6" borderId="23" xfId="0" applyNumberFormat="1" applyFont="1" applyFill="1" applyBorder="1" applyAlignment="1">
      <alignment horizontal="center" vertical="center"/>
    </xf>
    <xf numFmtId="165" fontId="3" fillId="6" borderId="24" xfId="0" applyNumberFormat="1" applyFont="1" applyFill="1" applyBorder="1" applyAlignment="1">
      <alignment horizontal="center" vertical="center"/>
    </xf>
    <xf numFmtId="165" fontId="3" fillId="6" borderId="13" xfId="0" applyNumberFormat="1" applyFont="1" applyFill="1" applyBorder="1" applyAlignment="1">
      <alignment horizontal="center" vertical="center"/>
    </xf>
    <xf numFmtId="3" fontId="3" fillId="6" borderId="23" xfId="0" applyNumberFormat="1" applyFont="1" applyFill="1" applyBorder="1" applyAlignment="1">
      <alignment horizontal="center" vertical="center"/>
    </xf>
    <xf numFmtId="3" fontId="3" fillId="6" borderId="24" xfId="0" applyNumberFormat="1" applyFont="1" applyFill="1" applyBorder="1" applyAlignment="1">
      <alignment horizontal="center" vertical="center"/>
    </xf>
    <xf numFmtId="3" fontId="3" fillId="6" borderId="13"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0" fillId="0" borderId="0" xfId="0" applyFont="1" applyFill="1" applyAlignment="1">
      <alignment horizontal="center" vertical="center"/>
    </xf>
    <xf numFmtId="0" fontId="0" fillId="0" borderId="0" xfId="0" applyAlignment="1">
      <alignment horizontal="center"/>
    </xf>
    <xf numFmtId="0" fontId="0" fillId="0" borderId="0" xfId="0" applyAlignment="1">
      <alignment horizontal="center" vertical="center"/>
    </xf>
    <xf numFmtId="3" fontId="5" fillId="0" borderId="0" xfId="0" applyNumberFormat="1" applyFont="1" applyFill="1" applyAlignment="1">
      <alignment horizontal="center" vertical="center"/>
    </xf>
    <xf numFmtId="3" fontId="0" fillId="0" borderId="0" xfId="0" applyNumberFormat="1" applyAlignment="1">
      <alignment horizontal="center" vertical="center"/>
    </xf>
    <xf numFmtId="164" fontId="1" fillId="0" borderId="33" xfId="0" applyNumberFormat="1" applyFont="1" applyFill="1" applyBorder="1" applyAlignment="1">
      <alignment horizontal="center" vertical="center" wrapText="1"/>
    </xf>
    <xf numFmtId="165" fontId="1" fillId="0" borderId="32" xfId="0" applyNumberFormat="1" applyFont="1" applyFill="1" applyBorder="1" applyAlignment="1">
      <alignment horizontal="center" vertical="center" wrapText="1"/>
    </xf>
    <xf numFmtId="3" fontId="3" fillId="5" borderId="18" xfId="0" applyNumberFormat="1" applyFont="1" applyFill="1" applyBorder="1" applyAlignment="1">
      <alignment horizontal="center" vertical="center"/>
    </xf>
    <xf numFmtId="3" fontId="3" fillId="5" borderId="14" xfId="0" applyNumberFormat="1" applyFont="1" applyFill="1" applyBorder="1" applyAlignment="1">
      <alignment horizontal="center" vertical="center"/>
    </xf>
    <xf numFmtId="3" fontId="3" fillId="0" borderId="18"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3" fontId="3" fillId="0" borderId="34" xfId="0" applyNumberFormat="1" applyFont="1" applyFill="1" applyBorder="1" applyAlignment="1">
      <alignment horizontal="center" vertical="center"/>
    </xf>
    <xf numFmtId="3" fontId="3" fillId="0" borderId="35" xfId="0" applyNumberFormat="1" applyFont="1" applyFill="1" applyBorder="1" applyAlignment="1">
      <alignment horizontal="center" vertical="center"/>
    </xf>
    <xf numFmtId="3" fontId="3" fillId="0" borderId="36" xfId="0" applyNumberFormat="1" applyFont="1" applyFill="1" applyBorder="1" applyAlignment="1">
      <alignment horizontal="center" vertical="center"/>
    </xf>
    <xf numFmtId="3" fontId="3" fillId="0" borderId="37" xfId="0" applyNumberFormat="1" applyFont="1" applyFill="1" applyBorder="1" applyAlignment="1">
      <alignment horizontal="center" vertical="center"/>
    </xf>
    <xf numFmtId="3" fontId="3" fillId="5" borderId="19" xfId="0" applyNumberFormat="1" applyFont="1" applyFill="1" applyBorder="1" applyAlignment="1">
      <alignment horizontal="center" vertical="center"/>
    </xf>
    <xf numFmtId="3" fontId="3" fillId="5" borderId="20"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0" borderId="19" xfId="0" applyNumberFormat="1" applyFont="1" applyFill="1" applyBorder="1" applyAlignment="1">
      <alignment horizontal="center" vertical="center"/>
    </xf>
    <xf numFmtId="3" fontId="3" fillId="0" borderId="20" xfId="0" applyNumberFormat="1" applyFont="1" applyFill="1" applyBorder="1" applyAlignment="1">
      <alignment horizontal="center" vertical="center"/>
    </xf>
    <xf numFmtId="3" fontId="3" fillId="0" borderId="16" xfId="0" applyNumberFormat="1" applyFont="1" applyFill="1" applyBorder="1" applyAlignment="1">
      <alignment horizontal="center" vertical="center"/>
    </xf>
    <xf numFmtId="0" fontId="1" fillId="0" borderId="38" xfId="0" applyFont="1" applyBorder="1" applyAlignment="1">
      <alignment horizontal="center" vertical="center" wrapText="1"/>
    </xf>
    <xf numFmtId="0" fontId="5" fillId="0" borderId="28" xfId="0" applyFont="1" applyFill="1" applyBorder="1" applyAlignment="1">
      <alignment vertical="center"/>
    </xf>
    <xf numFmtId="0" fontId="0" fillId="0" borderId="0" xfId="0" applyFill="1"/>
    <xf numFmtId="0" fontId="5" fillId="0" borderId="29" xfId="0" applyFont="1" applyFill="1" applyBorder="1" applyAlignment="1">
      <alignment vertical="center"/>
    </xf>
    <xf numFmtId="0" fontId="5" fillId="0" borderId="30" xfId="0" applyFont="1" applyFill="1" applyBorder="1" applyAlignment="1">
      <alignment vertical="center"/>
    </xf>
    <xf numFmtId="3" fontId="3" fillId="0" borderId="21" xfId="0" applyNumberFormat="1" applyFont="1" applyFill="1" applyBorder="1" applyAlignment="1">
      <alignment horizontal="center" vertical="center"/>
    </xf>
    <xf numFmtId="165" fontId="3" fillId="0" borderId="21" xfId="0" applyNumberFormat="1" applyFont="1" applyFill="1" applyBorder="1" applyAlignment="1">
      <alignment horizontal="center" vertical="center"/>
    </xf>
    <xf numFmtId="165" fontId="3" fillId="0" borderId="22" xfId="0" applyNumberFormat="1" applyFont="1" applyFill="1" applyBorder="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xf>
    <xf numFmtId="3" fontId="3" fillId="0" borderId="5" xfId="0" applyNumberFormat="1" applyFont="1" applyFill="1" applyBorder="1" applyAlignment="1">
      <alignment horizontal="center" vertical="center"/>
    </xf>
    <xf numFmtId="3" fontId="3" fillId="0" borderId="22" xfId="0" applyNumberFormat="1" applyFont="1" applyFill="1" applyBorder="1" applyAlignment="1">
      <alignment horizontal="center" vertical="center"/>
    </xf>
    <xf numFmtId="3" fontId="4" fillId="0" borderId="5"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4" fillId="0" borderId="22" xfId="0" applyNumberFormat="1" applyFont="1" applyFill="1" applyBorder="1" applyAlignment="1">
      <alignment horizontal="center" vertical="center"/>
    </xf>
    <xf numFmtId="3" fontId="3" fillId="0" borderId="25" xfId="0" applyNumberFormat="1" applyFont="1" applyFill="1" applyBorder="1" applyAlignment="1">
      <alignment horizontal="center" vertical="center"/>
    </xf>
    <xf numFmtId="3" fontId="3" fillId="0" borderId="39" xfId="0" applyNumberFormat="1" applyFont="1" applyFill="1" applyBorder="1" applyAlignment="1">
      <alignment horizontal="center" vertical="center"/>
    </xf>
    <xf numFmtId="3" fontId="3" fillId="0" borderId="40" xfId="0" applyNumberFormat="1" applyFont="1" applyFill="1" applyBorder="1" applyAlignment="1">
      <alignment horizontal="center" vertical="center"/>
    </xf>
    <xf numFmtId="3" fontId="4" fillId="0" borderId="25" xfId="0" applyNumberFormat="1" applyFont="1" applyFill="1" applyBorder="1" applyAlignment="1">
      <alignment horizontal="center" vertical="center"/>
    </xf>
    <xf numFmtId="3" fontId="0" fillId="0" borderId="0" xfId="0" applyNumberFormat="1" applyFill="1" applyAlignment="1">
      <alignment vertical="center"/>
    </xf>
    <xf numFmtId="165" fontId="4" fillId="0" borderId="21" xfId="0" applyNumberFormat="1" applyFont="1" applyFill="1" applyBorder="1" applyAlignment="1">
      <alignment horizontal="center" vertical="center"/>
    </xf>
    <xf numFmtId="165" fontId="4" fillId="0" borderId="22" xfId="0" applyNumberFormat="1" applyFont="1" applyFill="1" applyBorder="1" applyAlignment="1">
      <alignment horizontal="center" vertical="center"/>
    </xf>
    <xf numFmtId="3" fontId="3" fillId="0" borderId="41" xfId="0" applyNumberFormat="1" applyFont="1" applyFill="1" applyBorder="1" applyAlignment="1">
      <alignment horizontal="center" vertical="center"/>
    </xf>
    <xf numFmtId="3" fontId="3" fillId="0" borderId="42" xfId="0" applyNumberFormat="1" applyFont="1" applyFill="1" applyBorder="1" applyAlignment="1">
      <alignment horizontal="center" vertical="center"/>
    </xf>
    <xf numFmtId="3" fontId="3" fillId="5" borderId="22" xfId="0" applyNumberFormat="1" applyFont="1" applyFill="1" applyBorder="1" applyAlignment="1">
      <alignment horizontal="center" vertical="center"/>
    </xf>
    <xf numFmtId="1" fontId="0" fillId="0" borderId="0" xfId="0" applyNumberFormat="1" applyAlignment="1">
      <alignment vertical="center"/>
    </xf>
    <xf numFmtId="2" fontId="0" fillId="0" borderId="0" xfId="0" applyNumberFormat="1" applyAlignment="1">
      <alignment vertical="center"/>
    </xf>
    <xf numFmtId="4" fontId="0" fillId="0" borderId="0" xfId="0" applyNumberFormat="1" applyAlignment="1">
      <alignment vertical="center"/>
    </xf>
    <xf numFmtId="2" fontId="0" fillId="0" borderId="0" xfId="0" applyNumberFormat="1" applyAlignment="1">
      <alignment horizontal="center" vertical="center"/>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6" xfId="0" applyFont="1" applyBorder="1" applyAlignment="1">
      <alignment horizontal="left"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9" fillId="0" borderId="1" xfId="0" applyFont="1" applyFill="1" applyBorder="1" applyAlignment="1">
      <alignment vertical="center" wrapText="1"/>
    </xf>
    <xf numFmtId="0" fontId="1" fillId="0" borderId="1" xfId="0" applyFont="1" applyBorder="1" applyAlignment="1">
      <alignment vertical="center" wrapText="1"/>
    </xf>
    <xf numFmtId="0" fontId="9" fillId="0" borderId="1" xfId="0" applyFont="1" applyFill="1" applyBorder="1" applyAlignment="1">
      <alignment horizontal="left" vertical="center" wrapText="1"/>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2" fillId="0" borderId="1" xfId="0" applyFont="1" applyFill="1" applyBorder="1" applyAlignment="1">
      <alignment vertical="center" wrapText="1"/>
    </xf>
    <xf numFmtId="0" fontId="1" fillId="0" borderId="6" xfId="0" applyFont="1" applyBorder="1" applyAlignment="1">
      <alignment horizontal="center" vertical="center"/>
    </xf>
    <xf numFmtId="0" fontId="5" fillId="5" borderId="10" xfId="0" applyFont="1" applyFill="1" applyBorder="1" applyAlignment="1">
      <alignment vertical="center"/>
    </xf>
    <xf numFmtId="0" fontId="5" fillId="5" borderId="7" xfId="0" applyFont="1" applyFill="1" applyBorder="1" applyAlignment="1">
      <alignment vertical="center"/>
    </xf>
    <xf numFmtId="0" fontId="5" fillId="5" borderId="8" xfId="0" applyFont="1" applyFill="1" applyBorder="1" applyAlignment="1">
      <alignment vertical="center"/>
    </xf>
    <xf numFmtId="0" fontId="5" fillId="0" borderId="10"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0" fillId="5" borderId="12" xfId="0" applyFill="1" applyBorder="1" applyAlignment="1">
      <alignment horizontal="left" vertical="center"/>
    </xf>
    <xf numFmtId="0" fontId="9" fillId="0" borderId="1" xfId="0" applyFont="1" applyFill="1" applyBorder="1" applyAlignment="1">
      <alignment vertical="center"/>
    </xf>
    <xf numFmtId="0" fontId="9" fillId="0" borderId="5" xfId="0" applyFont="1" applyFill="1" applyBorder="1" applyAlignment="1">
      <alignment vertical="center"/>
    </xf>
    <xf numFmtId="0" fontId="5" fillId="5" borderId="10"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 fillId="0" borderId="5"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6" xfId="0" applyFont="1" applyFill="1" applyBorder="1" applyAlignment="1">
      <alignment horizontal="center" vertical="center"/>
    </xf>
    <xf numFmtId="0" fontId="0" fillId="0" borderId="12" xfId="0" applyFill="1" applyBorder="1" applyAlignment="1">
      <alignment horizontal="left" vertical="center"/>
    </xf>
    <xf numFmtId="0" fontId="5" fillId="0" borderId="1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1" fillId="0" borderId="1" xfId="0" applyFont="1" applyBorder="1" applyAlignment="1">
      <alignment horizontal="center" vertical="center" wrapText="1"/>
    </xf>
    <xf numFmtId="0" fontId="5" fillId="0" borderId="0" xfId="0" applyFont="1" applyAlignment="1">
      <alignment horizontal="left"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tabSelected="1" zoomScaleNormal="100" workbookViewId="0">
      <selection activeCell="A13" sqref="A13"/>
    </sheetView>
  </sheetViews>
  <sheetFormatPr baseColWidth="10" defaultRowHeight="15" x14ac:dyDescent="0.25"/>
  <cols>
    <col min="1" max="2" width="19.5703125" style="11" bestFit="1" customWidth="1"/>
    <col min="3" max="3" width="18.85546875" style="11" bestFit="1" customWidth="1"/>
    <col min="4" max="16384" width="11.42578125" style="11"/>
  </cols>
  <sheetData>
    <row r="1" spans="1:24" ht="15.75" x14ac:dyDescent="0.25">
      <c r="A1" s="12" t="s">
        <v>315</v>
      </c>
      <c r="B1" s="18"/>
      <c r="C1" s="18"/>
      <c r="D1" s="18"/>
      <c r="E1" s="4"/>
    </row>
    <row r="2" spans="1:24" x14ac:dyDescent="0.25">
      <c r="B2" s="13"/>
      <c r="C2" s="17"/>
      <c r="D2" s="17"/>
      <c r="E2" s="196" t="s">
        <v>57</v>
      </c>
      <c r="F2" s="197"/>
      <c r="G2" s="197"/>
      <c r="H2" s="197"/>
      <c r="I2" s="197"/>
      <c r="J2" s="197"/>
      <c r="K2" s="197"/>
      <c r="L2" s="197"/>
      <c r="M2" s="197"/>
      <c r="N2" s="197"/>
      <c r="O2" s="197"/>
      <c r="P2" s="197"/>
      <c r="Q2" s="197"/>
      <c r="R2" s="197"/>
      <c r="S2" s="197"/>
      <c r="T2" s="197"/>
      <c r="U2" s="197"/>
      <c r="V2" s="197"/>
      <c r="W2" s="197"/>
      <c r="X2" s="198"/>
    </row>
    <row r="3" spans="1:24" ht="27" customHeight="1" x14ac:dyDescent="0.25">
      <c r="B3" s="13"/>
      <c r="C3" s="17"/>
      <c r="D3" s="17"/>
      <c r="E3" s="199" t="s">
        <v>3</v>
      </c>
      <c r="F3" s="200"/>
      <c r="G3" s="200"/>
      <c r="H3" s="201"/>
      <c r="I3" s="199" t="s">
        <v>55</v>
      </c>
      <c r="J3" s="200"/>
      <c r="K3" s="200"/>
      <c r="L3" s="201"/>
      <c r="M3" s="199" t="s">
        <v>56</v>
      </c>
      <c r="N3" s="200"/>
      <c r="O3" s="200"/>
      <c r="P3" s="201"/>
      <c r="Q3" s="199" t="s">
        <v>59</v>
      </c>
      <c r="R3" s="200"/>
      <c r="S3" s="200"/>
      <c r="T3" s="201"/>
      <c r="U3" s="199" t="s">
        <v>60</v>
      </c>
      <c r="V3" s="200"/>
      <c r="W3" s="200"/>
      <c r="X3" s="201"/>
    </row>
    <row r="4" spans="1:24" ht="90" x14ac:dyDescent="0.25">
      <c r="A4" s="15" t="s">
        <v>10</v>
      </c>
      <c r="B4" s="15" t="s">
        <v>0</v>
      </c>
      <c r="C4" s="59" t="s">
        <v>1</v>
      </c>
      <c r="D4" s="144" t="s">
        <v>6</v>
      </c>
      <c r="E4" s="144" t="s">
        <v>17</v>
      </c>
      <c r="F4" s="144" t="s">
        <v>317</v>
      </c>
      <c r="G4" s="144" t="s">
        <v>318</v>
      </c>
      <c r="H4" s="144" t="s">
        <v>58</v>
      </c>
      <c r="I4" s="144" t="s">
        <v>17</v>
      </c>
      <c r="J4" s="144" t="s">
        <v>317</v>
      </c>
      <c r="K4" s="144" t="s">
        <v>318</v>
      </c>
      <c r="L4" s="144" t="s">
        <v>58</v>
      </c>
      <c r="M4" s="144" t="s">
        <v>17</v>
      </c>
      <c r="N4" s="144" t="s">
        <v>317</v>
      </c>
      <c r="O4" s="144" t="s">
        <v>318</v>
      </c>
      <c r="P4" s="144" t="s">
        <v>58</v>
      </c>
      <c r="Q4" s="144" t="s">
        <v>17</v>
      </c>
      <c r="R4" s="144" t="s">
        <v>317</v>
      </c>
      <c r="S4" s="144" t="s">
        <v>318</v>
      </c>
      <c r="T4" s="144" t="s">
        <v>58</v>
      </c>
      <c r="U4" s="144" t="s">
        <v>17</v>
      </c>
      <c r="V4" s="144" t="s">
        <v>317</v>
      </c>
      <c r="W4" s="144" t="s">
        <v>318</v>
      </c>
      <c r="X4" s="144" t="s">
        <v>58</v>
      </c>
    </row>
    <row r="5" spans="1:24" ht="15" customHeight="1" x14ac:dyDescent="0.25">
      <c r="A5" s="203" t="s">
        <v>319</v>
      </c>
      <c r="B5" s="16" t="s">
        <v>319</v>
      </c>
      <c r="C5" s="44">
        <v>151194</v>
      </c>
      <c r="D5" s="8">
        <v>41.216142539364071</v>
      </c>
      <c r="E5" s="8">
        <v>62.187652949191104</v>
      </c>
      <c r="F5" s="6"/>
      <c r="G5" s="8">
        <v>33.986798417926636</v>
      </c>
      <c r="H5" s="8">
        <v>3.8255486328822572</v>
      </c>
      <c r="I5" s="8">
        <v>67.430333737195724</v>
      </c>
      <c r="J5" s="6"/>
      <c r="K5" s="8">
        <v>26.698975658112126</v>
      </c>
      <c r="L5" s="8">
        <v>5.8706906046921468</v>
      </c>
      <c r="M5" s="8">
        <v>58.385915267968187</v>
      </c>
      <c r="N5" s="6"/>
      <c r="O5" s="8">
        <v>39.271573806779934</v>
      </c>
      <c r="P5" s="8">
        <v>2.3425109252518799</v>
      </c>
      <c r="Q5" s="8">
        <v>53.906520985084981</v>
      </c>
      <c r="R5" s="6"/>
      <c r="S5" s="8">
        <v>41.69701699618453</v>
      </c>
      <c r="T5" s="8">
        <v>4.3964620187304888</v>
      </c>
      <c r="U5" s="8">
        <v>73.040593286494925</v>
      </c>
      <c r="V5" s="6"/>
      <c r="W5" s="8">
        <v>24.129586260733802</v>
      </c>
      <c r="X5" s="8">
        <v>2.8298204527712723</v>
      </c>
    </row>
    <row r="6" spans="1:24" ht="15" customHeight="1" x14ac:dyDescent="0.25">
      <c r="A6" s="203"/>
      <c r="B6" s="16" t="s">
        <v>320</v>
      </c>
      <c r="C6" s="44">
        <v>102030</v>
      </c>
      <c r="D6" s="8">
        <v>27.813822131111788</v>
      </c>
      <c r="E6" s="8">
        <v>34.513378418112318</v>
      </c>
      <c r="F6" s="8">
        <v>60.55963932176811</v>
      </c>
      <c r="G6" s="6"/>
      <c r="H6" s="8">
        <v>4.9269822601195727</v>
      </c>
      <c r="I6" s="8">
        <v>33.526227366063097</v>
      </c>
      <c r="J6" s="8">
        <v>60.910957625536682</v>
      </c>
      <c r="K6" s="6"/>
      <c r="L6" s="8">
        <v>5.5628150084002241</v>
      </c>
      <c r="M6" s="8">
        <v>36.194563662374819</v>
      </c>
      <c r="N6" s="8">
        <v>59.961320404811104</v>
      </c>
      <c r="O6" s="6"/>
      <c r="P6" s="8">
        <v>3.844115932814073</v>
      </c>
      <c r="Q6" s="8">
        <v>28.468434914469658</v>
      </c>
      <c r="R6" s="8">
        <v>66.024634866583312</v>
      </c>
      <c r="S6" s="6"/>
      <c r="T6" s="8">
        <v>5.5069302189470326</v>
      </c>
      <c r="U6" s="8">
        <v>41.12567956507835</v>
      </c>
      <c r="V6" s="8">
        <v>54.662159075334642</v>
      </c>
      <c r="W6" s="6"/>
      <c r="X6" s="8">
        <v>4.2121613595870073</v>
      </c>
    </row>
    <row r="7" spans="1:24" ht="15" customHeight="1" x14ac:dyDescent="0.25">
      <c r="A7" s="203" t="s">
        <v>320</v>
      </c>
      <c r="B7" s="16" t="s">
        <v>319</v>
      </c>
      <c r="C7" s="6"/>
      <c r="D7" s="6"/>
      <c r="E7" s="6"/>
      <c r="F7" s="6"/>
      <c r="G7" s="6"/>
      <c r="H7" s="6"/>
      <c r="I7" s="6"/>
      <c r="J7" s="6"/>
      <c r="K7" s="6"/>
      <c r="L7" s="6"/>
      <c r="M7" s="6"/>
      <c r="N7" s="6"/>
      <c r="O7" s="6"/>
      <c r="P7" s="6"/>
      <c r="Q7" s="6"/>
      <c r="R7" s="6"/>
      <c r="S7" s="6"/>
      <c r="T7" s="6"/>
      <c r="U7" s="6"/>
      <c r="V7" s="6"/>
      <c r="W7" s="6"/>
      <c r="X7" s="6"/>
    </row>
    <row r="8" spans="1:24" x14ac:dyDescent="0.25">
      <c r="A8" s="203"/>
      <c r="B8" s="16" t="s">
        <v>320</v>
      </c>
      <c r="C8" s="44">
        <v>113608</v>
      </c>
      <c r="D8" s="8">
        <v>30.970035329524141</v>
      </c>
      <c r="E8" s="8">
        <v>84.164847545947467</v>
      </c>
      <c r="F8" s="8">
        <v>2.0878811351313287</v>
      </c>
      <c r="G8" s="6"/>
      <c r="H8" s="8">
        <v>13.747271318921202</v>
      </c>
      <c r="I8" s="8">
        <v>83.230577967219773</v>
      </c>
      <c r="J8" s="8">
        <v>1.7202009438270665</v>
      </c>
      <c r="K8" s="6"/>
      <c r="L8" s="8">
        <v>15.049221088953164</v>
      </c>
      <c r="M8" s="8">
        <v>86.282346175963198</v>
      </c>
      <c r="N8" s="8">
        <v>2.9212190914318574</v>
      </c>
      <c r="O8" s="6"/>
      <c r="P8" s="8">
        <v>10.796434732604945</v>
      </c>
      <c r="Q8" s="8">
        <v>80.784080784080786</v>
      </c>
      <c r="R8" s="8">
        <v>2.5839025839025838</v>
      </c>
      <c r="S8" s="6"/>
      <c r="T8" s="8">
        <v>16.632016632016633</v>
      </c>
      <c r="U8" s="8">
        <v>86.815345903278072</v>
      </c>
      <c r="V8" s="8">
        <v>1.8027644686498225</v>
      </c>
      <c r="W8" s="6"/>
      <c r="X8" s="8">
        <v>11.381889628072111</v>
      </c>
    </row>
    <row r="9" spans="1:24" x14ac:dyDescent="0.25">
      <c r="A9" s="202" t="s">
        <v>3</v>
      </c>
      <c r="B9" s="202"/>
      <c r="C9" s="7">
        <v>366832</v>
      </c>
      <c r="D9" s="5">
        <v>99.999999999999986</v>
      </c>
      <c r="E9" s="9">
        <v>61.296724386095001</v>
      </c>
      <c r="F9" s="9">
        <v>17.490567889388057</v>
      </c>
      <c r="G9" s="9">
        <v>14.008047280498975</v>
      </c>
      <c r="H9" s="9">
        <v>7.2046604440179705</v>
      </c>
      <c r="I9" s="9">
        <v>62.910991217671111</v>
      </c>
      <c r="J9" s="9">
        <v>19.602738731763967</v>
      </c>
      <c r="K9" s="9">
        <v>8.2103887934580122</v>
      </c>
      <c r="L9" s="9">
        <v>9.2758812571069118</v>
      </c>
      <c r="M9" s="9">
        <v>59.213820574775077</v>
      </c>
      <c r="N9" s="9">
        <v>14.765213808087807</v>
      </c>
      <c r="O9" s="9">
        <v>21.488821043036332</v>
      </c>
      <c r="P9" s="9">
        <v>4.5321445741007826</v>
      </c>
      <c r="Q9" s="9">
        <v>53.541804615132676</v>
      </c>
      <c r="R9" s="9">
        <v>18.289652619062878</v>
      </c>
      <c r="S9" s="9">
        <v>20.541683576478629</v>
      </c>
      <c r="T9" s="9">
        <v>7.6268591893258151</v>
      </c>
      <c r="U9" s="9">
        <v>69.133559853633031</v>
      </c>
      <c r="V9" s="9">
        <v>16.319916361735494</v>
      </c>
      <c r="W9" s="9">
        <v>8.0789336121275479</v>
      </c>
      <c r="X9" s="9">
        <v>6.4675901725039209</v>
      </c>
    </row>
    <row r="10" spans="1:24" customFormat="1" x14ac:dyDescent="0.25">
      <c r="A10" s="24" t="s">
        <v>316</v>
      </c>
      <c r="B10" s="24"/>
      <c r="C10" s="24"/>
      <c r="D10" s="14"/>
    </row>
    <row r="11" spans="1:24" customFormat="1" x14ac:dyDescent="0.25">
      <c r="A11" s="60" t="s">
        <v>21</v>
      </c>
      <c r="B11" s="60"/>
      <c r="C11" s="60"/>
      <c r="D11" s="14"/>
    </row>
    <row r="12" spans="1:24" customFormat="1" x14ac:dyDescent="0.25">
      <c r="A12" s="60" t="s">
        <v>4</v>
      </c>
      <c r="B12" s="25"/>
      <c r="C12" s="25"/>
      <c r="D12" s="14"/>
    </row>
    <row r="13" spans="1:24" customFormat="1" x14ac:dyDescent="0.25">
      <c r="A13" s="26" t="s">
        <v>321</v>
      </c>
      <c r="B13" s="14"/>
      <c r="C13" s="14"/>
      <c r="D13" s="14"/>
    </row>
  </sheetData>
  <mergeCells count="9">
    <mergeCell ref="E2:X2"/>
    <mergeCell ref="E3:H3"/>
    <mergeCell ref="I3:L3"/>
    <mergeCell ref="M3:P3"/>
    <mergeCell ref="A9:B9"/>
    <mergeCell ref="A5:A6"/>
    <mergeCell ref="A7:A8"/>
    <mergeCell ref="Q3:T3"/>
    <mergeCell ref="U3:X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topLeftCell="A13" zoomScale="55" zoomScaleNormal="55" workbookViewId="0">
      <selection activeCell="A40" sqref="A40"/>
    </sheetView>
  </sheetViews>
  <sheetFormatPr baseColWidth="10" defaultRowHeight="15" x14ac:dyDescent="0.25"/>
  <cols>
    <col min="1" max="1" width="60.5703125" customWidth="1"/>
    <col min="2" max="2" width="66.42578125" bestFit="1" customWidth="1"/>
    <col min="3" max="4" width="14.28515625" style="11" customWidth="1"/>
    <col min="5" max="5" width="17.7109375" customWidth="1"/>
    <col min="6" max="7" width="10.7109375" bestFit="1" customWidth="1"/>
    <col min="8" max="8" width="14.28515625" style="11" customWidth="1"/>
    <col min="11" max="11" width="14.28515625" style="11" customWidth="1"/>
    <col min="14" max="14" width="14.28515625" style="11" customWidth="1"/>
    <col min="17" max="17" width="14.28515625" style="11" customWidth="1"/>
  </cols>
  <sheetData>
    <row r="1" spans="1:27" ht="15.75" x14ac:dyDescent="0.25">
      <c r="A1" s="12" t="s">
        <v>293</v>
      </c>
      <c r="B1" s="18"/>
      <c r="C1" s="18"/>
      <c r="D1" s="18"/>
      <c r="E1" s="11"/>
      <c r="F1" s="11"/>
      <c r="G1" s="11"/>
      <c r="H1" s="18"/>
      <c r="K1" s="18"/>
      <c r="N1" s="18"/>
      <c r="Q1" s="18"/>
    </row>
    <row r="2" spans="1:27" ht="15.75" x14ac:dyDescent="0.25">
      <c r="A2" s="12"/>
      <c r="B2" s="18"/>
      <c r="C2" s="224" t="s">
        <v>23</v>
      </c>
      <c r="D2" s="225"/>
      <c r="E2" s="225"/>
      <c r="F2" s="225"/>
      <c r="G2" s="226"/>
      <c r="H2" s="224" t="s">
        <v>294</v>
      </c>
      <c r="I2" s="225"/>
      <c r="J2" s="225"/>
      <c r="K2" s="226"/>
      <c r="L2" s="224" t="s">
        <v>295</v>
      </c>
      <c r="M2" s="225"/>
      <c r="N2" s="225"/>
      <c r="O2" s="226"/>
      <c r="P2" s="224" t="s">
        <v>296</v>
      </c>
      <c r="Q2" s="225"/>
      <c r="R2" s="225"/>
      <c r="S2" s="226"/>
      <c r="T2" s="224" t="s">
        <v>297</v>
      </c>
      <c r="U2" s="225"/>
      <c r="V2" s="225"/>
      <c r="W2" s="226"/>
      <c r="X2" s="224" t="s">
        <v>298</v>
      </c>
      <c r="Y2" s="225"/>
      <c r="Z2" s="225"/>
      <c r="AA2" s="226"/>
    </row>
    <row r="3" spans="1:27" ht="150" x14ac:dyDescent="0.25">
      <c r="A3" s="128" t="s">
        <v>20</v>
      </c>
      <c r="B3" s="127" t="s">
        <v>19</v>
      </c>
      <c r="C3" s="94" t="s">
        <v>1</v>
      </c>
      <c r="D3" s="78" t="s">
        <v>11</v>
      </c>
      <c r="E3" s="78" t="s">
        <v>45</v>
      </c>
      <c r="F3" s="78" t="s">
        <v>48</v>
      </c>
      <c r="G3" s="166" t="s">
        <v>51</v>
      </c>
      <c r="H3" s="94" t="s">
        <v>299</v>
      </c>
      <c r="I3" s="78" t="s">
        <v>300</v>
      </c>
      <c r="J3" s="78" t="s">
        <v>301</v>
      </c>
      <c r="K3" s="79" t="s">
        <v>302</v>
      </c>
      <c r="L3" s="94" t="s">
        <v>303</v>
      </c>
      <c r="M3" s="78" t="s">
        <v>43</v>
      </c>
      <c r="N3" s="78" t="s">
        <v>44</v>
      </c>
      <c r="O3" s="79" t="s">
        <v>304</v>
      </c>
      <c r="P3" s="94" t="s">
        <v>45</v>
      </c>
      <c r="Q3" s="78" t="s">
        <v>46</v>
      </c>
      <c r="R3" s="78" t="s">
        <v>47</v>
      </c>
      <c r="S3" s="79" t="s">
        <v>305</v>
      </c>
      <c r="T3" s="94" t="s">
        <v>48</v>
      </c>
      <c r="U3" s="78" t="s">
        <v>49</v>
      </c>
      <c r="V3" s="78" t="s">
        <v>50</v>
      </c>
      <c r="W3" s="79" t="s">
        <v>306</v>
      </c>
      <c r="X3" s="94" t="s">
        <v>51</v>
      </c>
      <c r="Y3" s="78" t="s">
        <v>52</v>
      </c>
      <c r="Z3" s="78" t="s">
        <v>53</v>
      </c>
      <c r="AA3" s="79" t="s">
        <v>307</v>
      </c>
    </row>
    <row r="4" spans="1:27" s="168" customFormat="1" x14ac:dyDescent="0.25">
      <c r="A4" s="228" t="s">
        <v>85</v>
      </c>
      <c r="B4" s="167" t="s">
        <v>86</v>
      </c>
      <c r="C4" s="98">
        <v>39070</v>
      </c>
      <c r="D4" s="154">
        <v>17741</v>
      </c>
      <c r="E4" s="154">
        <v>21329</v>
      </c>
      <c r="F4" s="154">
        <v>19785</v>
      </c>
      <c r="G4" s="154">
        <v>5728</v>
      </c>
      <c r="H4" s="98">
        <v>20214</v>
      </c>
      <c r="I4" s="80">
        <v>51.64009809932557</v>
      </c>
      <c r="J4" s="80">
        <v>51.737906321986181</v>
      </c>
      <c r="K4" s="81">
        <v>39.337562760284904</v>
      </c>
      <c r="L4" s="98">
        <v>8329</v>
      </c>
      <c r="M4" s="80">
        <f>100*L4/L$10</f>
        <v>65.805483131863795</v>
      </c>
      <c r="N4" s="80">
        <f>100*L4/$H4</f>
        <v>41.204115959236169</v>
      </c>
      <c r="O4" s="81">
        <f>100*L4/$D4</f>
        <v>46.947748153993572</v>
      </c>
      <c r="P4" s="98">
        <v>11885</v>
      </c>
      <c r="Q4" s="80">
        <f>100*P4/P$10</f>
        <v>44.871068826216636</v>
      </c>
      <c r="R4" s="80">
        <f>100*P4/$H4</f>
        <v>58.795884040763831</v>
      </c>
      <c r="S4" s="81">
        <f>100*P4/$E4</f>
        <v>55.722256083266913</v>
      </c>
      <c r="T4" s="98">
        <v>11480</v>
      </c>
      <c r="U4" s="80">
        <f>100*T4/T$10</f>
        <v>50.161670890500744</v>
      </c>
      <c r="V4" s="80">
        <f>100*T4/$H4</f>
        <v>56.792322152963294</v>
      </c>
      <c r="W4" s="81">
        <f>100*T4/$F4</f>
        <v>58.023755370229971</v>
      </c>
      <c r="X4" s="98">
        <v>2362</v>
      </c>
      <c r="Y4" s="80">
        <f>100*X4/X$10</f>
        <v>55.839243498817964</v>
      </c>
      <c r="Z4" s="80">
        <f>100*X4/$H4</f>
        <v>11.6849708123083</v>
      </c>
      <c r="AA4" s="81">
        <f>100*X4/$G4</f>
        <v>41.236033519553075</v>
      </c>
    </row>
    <row r="5" spans="1:27" s="168" customFormat="1" x14ac:dyDescent="0.25">
      <c r="A5" s="229"/>
      <c r="B5" s="169" t="s">
        <v>87</v>
      </c>
      <c r="C5" s="99">
        <v>10435</v>
      </c>
      <c r="D5" s="155">
        <v>1698</v>
      </c>
      <c r="E5" s="155">
        <v>8737</v>
      </c>
      <c r="F5" s="155">
        <v>5081</v>
      </c>
      <c r="G5" s="155">
        <v>1656</v>
      </c>
      <c r="H5" s="99">
        <v>5973</v>
      </c>
      <c r="I5" s="68">
        <v>15.25904353157572</v>
      </c>
      <c r="J5" s="68">
        <v>57.240057498802109</v>
      </c>
      <c r="K5" s="82">
        <v>11.623788580547231</v>
      </c>
      <c r="L5" s="99">
        <v>951</v>
      </c>
      <c r="M5" s="68">
        <f t="shared" ref="M5:M10" si="0">100*L5/L$10</f>
        <v>7.5136288219957335</v>
      </c>
      <c r="N5" s="68">
        <f t="shared" ref="N5:N37" si="1">100*L5/$H5</f>
        <v>15.921647413360121</v>
      </c>
      <c r="O5" s="82">
        <f t="shared" ref="O5:O37" si="2">100*L5/$D5</f>
        <v>56.007067137809187</v>
      </c>
      <c r="P5" s="99">
        <v>5022</v>
      </c>
      <c r="Q5" s="68">
        <f t="shared" ref="Q5:Q10" si="3">100*P5/P$10</f>
        <v>18.960244648318042</v>
      </c>
      <c r="R5" s="68">
        <f t="shared" ref="R5:R37" si="4">100*P5/$H5</f>
        <v>84.07835258663988</v>
      </c>
      <c r="S5" s="82">
        <f t="shared" ref="S5:S37" si="5">100*P5/$E5</f>
        <v>57.479684102094538</v>
      </c>
      <c r="T5" s="99">
        <v>3314</v>
      </c>
      <c r="U5" s="68">
        <f t="shared" ref="U5:U10" si="6">100*T5/T$10</f>
        <v>14.480468408634099</v>
      </c>
      <c r="V5" s="68">
        <f t="shared" ref="V5:V37" si="7">100*T5/$H5</f>
        <v>55.483006864222332</v>
      </c>
      <c r="W5" s="82">
        <f t="shared" ref="W5:W37" si="8">100*T5/$F5</f>
        <v>65.223381224168477</v>
      </c>
      <c r="X5" s="99">
        <v>736</v>
      </c>
      <c r="Y5" s="68">
        <f t="shared" ref="Y5:Y10" si="9">100*X5/X$10</f>
        <v>17.39952718676123</v>
      </c>
      <c r="Z5" s="68">
        <f t="shared" ref="Z5:Z37" si="10">100*X5/$H5</f>
        <v>12.322116189519505</v>
      </c>
      <c r="AA5" s="82">
        <f t="shared" ref="AA5:AA37" si="11">100*X5/$G5</f>
        <v>44.444444444444443</v>
      </c>
    </row>
    <row r="6" spans="1:27" s="168" customFormat="1" x14ac:dyDescent="0.25">
      <c r="A6" s="229"/>
      <c r="B6" s="169" t="s">
        <v>137</v>
      </c>
      <c r="C6" s="99">
        <v>8821</v>
      </c>
      <c r="D6" s="155">
        <v>1392</v>
      </c>
      <c r="E6" s="155">
        <v>7429</v>
      </c>
      <c r="F6" s="155">
        <v>4938</v>
      </c>
      <c r="G6" s="155">
        <v>1038</v>
      </c>
      <c r="H6" s="99">
        <v>5454</v>
      </c>
      <c r="I6" s="68">
        <v>13.933169834457388</v>
      </c>
      <c r="J6" s="68">
        <v>61.829724521029362</v>
      </c>
      <c r="K6" s="82">
        <v>10.613785856069747</v>
      </c>
      <c r="L6" s="99">
        <v>825</v>
      </c>
      <c r="M6" s="68">
        <f t="shared" si="0"/>
        <v>6.5181322588291062</v>
      </c>
      <c r="N6" s="68">
        <f t="shared" si="1"/>
        <v>15.126512651265127</v>
      </c>
      <c r="O6" s="82">
        <f t="shared" si="2"/>
        <v>59.267241379310342</v>
      </c>
      <c r="P6" s="99">
        <v>4629</v>
      </c>
      <c r="Q6" s="68">
        <f t="shared" si="3"/>
        <v>17.47649790463246</v>
      </c>
      <c r="R6" s="68">
        <f t="shared" si="4"/>
        <v>84.873487348734869</v>
      </c>
      <c r="S6" s="82">
        <f t="shared" si="5"/>
        <v>62.309866738457394</v>
      </c>
      <c r="T6" s="99">
        <v>3437</v>
      </c>
      <c r="U6" s="68">
        <f t="shared" si="6"/>
        <v>15.017914882460893</v>
      </c>
      <c r="V6" s="68">
        <f t="shared" si="7"/>
        <v>63.017968463513022</v>
      </c>
      <c r="W6" s="82">
        <f t="shared" si="8"/>
        <v>69.603078169299309</v>
      </c>
      <c r="X6" s="99">
        <v>464</v>
      </c>
      <c r="Y6" s="68">
        <f t="shared" si="9"/>
        <v>10.969267139479905</v>
      </c>
      <c r="Z6" s="68">
        <f t="shared" si="10"/>
        <v>8.5075174184085078</v>
      </c>
      <c r="AA6" s="82">
        <f t="shared" si="11"/>
        <v>44.701348747591524</v>
      </c>
    </row>
    <row r="7" spans="1:27" s="168" customFormat="1" x14ac:dyDescent="0.25">
      <c r="A7" s="229"/>
      <c r="B7" s="169" t="s">
        <v>159</v>
      </c>
      <c r="C7" s="99">
        <v>4783</v>
      </c>
      <c r="D7" s="155">
        <v>1908</v>
      </c>
      <c r="E7" s="155">
        <v>2875</v>
      </c>
      <c r="F7" s="155">
        <v>2403</v>
      </c>
      <c r="G7" s="155">
        <v>662</v>
      </c>
      <c r="H7" s="99">
        <v>2570</v>
      </c>
      <c r="I7" s="68">
        <v>6.5655017371755573</v>
      </c>
      <c r="J7" s="68">
        <v>53.731967384486722</v>
      </c>
      <c r="K7" s="82">
        <v>5.00136223874207</v>
      </c>
      <c r="L7" s="99">
        <v>924</v>
      </c>
      <c r="M7" s="68">
        <f t="shared" si="0"/>
        <v>7.3003081298885988</v>
      </c>
      <c r="N7" s="68">
        <f t="shared" si="1"/>
        <v>35.953307392996109</v>
      </c>
      <c r="O7" s="82">
        <f t="shared" si="2"/>
        <v>48.427672955974842</v>
      </c>
      <c r="P7" s="99">
        <v>1646</v>
      </c>
      <c r="Q7" s="68">
        <f t="shared" si="3"/>
        <v>6.2143693132480085</v>
      </c>
      <c r="R7" s="68">
        <f t="shared" si="4"/>
        <v>64.046692607003891</v>
      </c>
      <c r="S7" s="82">
        <f t="shared" si="5"/>
        <v>57.252173913043478</v>
      </c>
      <c r="T7" s="99">
        <v>1458</v>
      </c>
      <c r="U7" s="68">
        <f t="shared" si="6"/>
        <v>6.370706982434676</v>
      </c>
      <c r="V7" s="68">
        <f t="shared" si="7"/>
        <v>56.731517509727624</v>
      </c>
      <c r="W7" s="82">
        <f t="shared" si="8"/>
        <v>60.674157303370784</v>
      </c>
      <c r="X7" s="99">
        <v>273</v>
      </c>
      <c r="Y7" s="68">
        <f t="shared" si="9"/>
        <v>6.4539007092198579</v>
      </c>
      <c r="Z7" s="68">
        <f t="shared" si="10"/>
        <v>10.622568093385214</v>
      </c>
      <c r="AA7" s="82">
        <f t="shared" si="11"/>
        <v>41.238670694864048</v>
      </c>
    </row>
    <row r="8" spans="1:27" s="168" customFormat="1" x14ac:dyDescent="0.25">
      <c r="A8" s="229"/>
      <c r="B8" s="169" t="s">
        <v>90</v>
      </c>
      <c r="C8" s="99">
        <v>4621</v>
      </c>
      <c r="D8" s="155">
        <v>1541</v>
      </c>
      <c r="E8" s="155">
        <v>3080</v>
      </c>
      <c r="F8" s="155">
        <v>2662</v>
      </c>
      <c r="G8" s="155">
        <v>509</v>
      </c>
      <c r="H8" s="99">
        <v>2471</v>
      </c>
      <c r="I8" s="68">
        <v>6.3125894134477827</v>
      </c>
      <c r="J8" s="68">
        <v>53.473274183077258</v>
      </c>
      <c r="K8" s="82">
        <v>4.8087027595064802</v>
      </c>
      <c r="L8" s="99">
        <v>738</v>
      </c>
      <c r="M8" s="68">
        <f t="shared" si="0"/>
        <v>5.8307655842616732</v>
      </c>
      <c r="N8" s="68">
        <f t="shared" si="1"/>
        <v>29.866450829623634</v>
      </c>
      <c r="O8" s="82">
        <f t="shared" si="2"/>
        <v>47.890979883192735</v>
      </c>
      <c r="P8" s="99">
        <v>1733</v>
      </c>
      <c r="Q8" s="68">
        <f t="shared" si="3"/>
        <v>6.5428323328425266</v>
      </c>
      <c r="R8" s="68">
        <f t="shared" si="4"/>
        <v>70.133549170376369</v>
      </c>
      <c r="S8" s="82">
        <f t="shared" si="5"/>
        <v>56.266233766233768</v>
      </c>
      <c r="T8" s="99">
        <v>1583</v>
      </c>
      <c r="U8" s="68">
        <f t="shared" si="6"/>
        <v>6.9168924233155638</v>
      </c>
      <c r="V8" s="68">
        <f t="shared" si="7"/>
        <v>64.063132335087005</v>
      </c>
      <c r="W8" s="82">
        <f t="shared" si="8"/>
        <v>59.466566491359877</v>
      </c>
      <c r="X8" s="99">
        <v>202</v>
      </c>
      <c r="Y8" s="68">
        <f t="shared" si="9"/>
        <v>4.7754137115839246</v>
      </c>
      <c r="Z8" s="68">
        <f t="shared" si="10"/>
        <v>8.1748280048563338</v>
      </c>
      <c r="AA8" s="82">
        <f t="shared" si="11"/>
        <v>39.685658153241647</v>
      </c>
    </row>
    <row r="9" spans="1:27" s="168" customFormat="1" x14ac:dyDescent="0.25">
      <c r="A9" s="229"/>
      <c r="B9" s="169" t="s">
        <v>18</v>
      </c>
      <c r="C9" s="99">
        <v>4570</v>
      </c>
      <c r="D9" s="155">
        <v>1837</v>
      </c>
      <c r="E9" s="155">
        <v>2733</v>
      </c>
      <c r="F9" s="155">
        <v>2659</v>
      </c>
      <c r="G9" s="155">
        <v>462</v>
      </c>
      <c r="H9" s="99">
        <v>2462</v>
      </c>
      <c r="I9" s="68">
        <v>6.2895973840179851</v>
      </c>
      <c r="J9" s="68">
        <v>53.87308533916849</v>
      </c>
      <c r="K9" s="82">
        <v>4.7911882613941543</v>
      </c>
      <c r="L9" s="99">
        <f>L10-SUM(L4:L8)</f>
        <v>890</v>
      </c>
      <c r="M9" s="68">
        <f t="shared" si="0"/>
        <v>7.0316820731610967</v>
      </c>
      <c r="N9" s="68">
        <f t="shared" si="1"/>
        <v>36.149471974004875</v>
      </c>
      <c r="O9" s="82">
        <f t="shared" si="2"/>
        <v>48.448557430593361</v>
      </c>
      <c r="P9" s="99">
        <f>P10-SUM(P4:P8)</f>
        <v>1572</v>
      </c>
      <c r="Q9" s="68">
        <f t="shared" si="3"/>
        <v>5.9349869747423263</v>
      </c>
      <c r="R9" s="68">
        <f t="shared" si="4"/>
        <v>63.850528025995125</v>
      </c>
      <c r="S9" s="82">
        <f t="shared" si="5"/>
        <v>57.519209659714598</v>
      </c>
      <c r="T9" s="99">
        <f t="shared" ref="T9:X9" si="12">T10-SUM(T4:T8)</f>
        <v>1614</v>
      </c>
      <c r="U9" s="68">
        <f t="shared" si="6"/>
        <v>7.0523464126540247</v>
      </c>
      <c r="V9" s="68">
        <f t="shared" si="7"/>
        <v>65.556458164094238</v>
      </c>
      <c r="W9" s="82">
        <f t="shared" si="8"/>
        <v>60.699511094396392</v>
      </c>
      <c r="X9" s="99">
        <f t="shared" si="12"/>
        <v>193</v>
      </c>
      <c r="Y9" s="68">
        <f t="shared" si="9"/>
        <v>4.5626477541371155</v>
      </c>
      <c r="Z9" s="68">
        <f t="shared" si="10"/>
        <v>7.8391551584077988</v>
      </c>
      <c r="AA9" s="82">
        <f t="shared" si="11"/>
        <v>41.774891774891778</v>
      </c>
    </row>
    <row r="10" spans="1:27" s="168" customFormat="1" x14ac:dyDescent="0.25">
      <c r="A10" s="230"/>
      <c r="B10" s="170" t="s">
        <v>23</v>
      </c>
      <c r="C10" s="183">
        <f>SUM(C4:C9)</f>
        <v>72300</v>
      </c>
      <c r="D10" s="184">
        <v>26117</v>
      </c>
      <c r="E10" s="184">
        <v>46183</v>
      </c>
      <c r="F10" s="184">
        <v>37528</v>
      </c>
      <c r="G10" s="184">
        <v>10055</v>
      </c>
      <c r="H10" s="183">
        <v>39144</v>
      </c>
      <c r="I10" s="83">
        <v>100</v>
      </c>
      <c r="J10" s="84">
        <v>54.141078838174273</v>
      </c>
      <c r="K10" s="85">
        <v>76.176390456544581</v>
      </c>
      <c r="L10" s="100">
        <v>12657</v>
      </c>
      <c r="M10" s="83">
        <f t="shared" si="0"/>
        <v>100</v>
      </c>
      <c r="N10" s="84">
        <f t="shared" si="1"/>
        <v>32.334457388105456</v>
      </c>
      <c r="O10" s="85">
        <f t="shared" si="2"/>
        <v>48.462687138645329</v>
      </c>
      <c r="P10" s="100">
        <v>26487</v>
      </c>
      <c r="Q10" s="83">
        <f t="shared" si="3"/>
        <v>100</v>
      </c>
      <c r="R10" s="84">
        <f t="shared" si="4"/>
        <v>67.665542611894537</v>
      </c>
      <c r="S10" s="85">
        <f t="shared" si="5"/>
        <v>57.352272481216033</v>
      </c>
      <c r="T10" s="100">
        <v>22886</v>
      </c>
      <c r="U10" s="83">
        <f t="shared" si="6"/>
        <v>100</v>
      </c>
      <c r="V10" s="84">
        <f t="shared" si="7"/>
        <v>58.466176170038828</v>
      </c>
      <c r="W10" s="85">
        <f t="shared" si="8"/>
        <v>60.983798763589853</v>
      </c>
      <c r="X10" s="100">
        <v>4230</v>
      </c>
      <c r="Y10" s="83">
        <f t="shared" si="9"/>
        <v>100</v>
      </c>
      <c r="Z10" s="84">
        <f t="shared" si="10"/>
        <v>10.806253832004906</v>
      </c>
      <c r="AA10" s="85">
        <f t="shared" si="11"/>
        <v>42.068622575832919</v>
      </c>
    </row>
    <row r="11" spans="1:27" s="168" customFormat="1" x14ac:dyDescent="0.25">
      <c r="A11" s="228" t="s">
        <v>98</v>
      </c>
      <c r="B11" s="167" t="s">
        <v>86</v>
      </c>
      <c r="C11" s="98">
        <v>19832</v>
      </c>
      <c r="D11" s="154">
        <v>11860</v>
      </c>
      <c r="E11" s="154">
        <v>7972</v>
      </c>
      <c r="F11" s="154">
        <v>7004</v>
      </c>
      <c r="G11" s="163">
        <v>4253</v>
      </c>
      <c r="H11" s="98">
        <v>2523</v>
      </c>
      <c r="I11" s="80">
        <v>82.289628180039145</v>
      </c>
      <c r="J11" s="80">
        <v>12.721863654699476</v>
      </c>
      <c r="K11" s="81">
        <v>4.9098976374888101</v>
      </c>
      <c r="L11" s="98">
        <v>1489</v>
      </c>
      <c r="M11" s="80">
        <f>100*L11/L$16</f>
        <v>83.464125560538122</v>
      </c>
      <c r="N11" s="80">
        <f t="shared" si="1"/>
        <v>59.017043202536662</v>
      </c>
      <c r="O11" s="81">
        <f t="shared" si="2"/>
        <v>12.554806070826308</v>
      </c>
      <c r="P11" s="98">
        <v>1034</v>
      </c>
      <c r="Q11" s="80">
        <f>100*P11/P$16</f>
        <v>80.655226209048365</v>
      </c>
      <c r="R11" s="80">
        <f t="shared" si="4"/>
        <v>40.982956797463338</v>
      </c>
      <c r="S11" s="81">
        <f t="shared" si="5"/>
        <v>12.970396387355745</v>
      </c>
      <c r="T11" s="98">
        <v>1139</v>
      </c>
      <c r="U11" s="80">
        <f>100*T11/T$16</f>
        <v>82.957028404952652</v>
      </c>
      <c r="V11" s="80">
        <f t="shared" si="7"/>
        <v>45.144669044787953</v>
      </c>
      <c r="W11" s="81">
        <f t="shared" si="8"/>
        <v>16.262135922330096</v>
      </c>
      <c r="X11" s="98">
        <v>437</v>
      </c>
      <c r="Y11" s="80">
        <f>100*X11/X$16</f>
        <v>81.226765799256512</v>
      </c>
      <c r="Z11" s="80">
        <f t="shared" si="10"/>
        <v>17.320650019817677</v>
      </c>
      <c r="AA11" s="81">
        <f t="shared" si="11"/>
        <v>10.275099929461556</v>
      </c>
    </row>
    <row r="12" spans="1:27" s="168" customFormat="1" x14ac:dyDescent="0.25">
      <c r="A12" s="229"/>
      <c r="B12" s="169" t="s">
        <v>100</v>
      </c>
      <c r="C12" s="99">
        <v>2132</v>
      </c>
      <c r="D12" s="155">
        <v>1321</v>
      </c>
      <c r="E12" s="155">
        <v>811</v>
      </c>
      <c r="F12" s="155">
        <v>728</v>
      </c>
      <c r="G12" s="164">
        <v>452</v>
      </c>
      <c r="H12" s="99">
        <v>157</v>
      </c>
      <c r="I12" s="68">
        <v>5.1206784083496411</v>
      </c>
      <c r="J12" s="68">
        <v>7.3639774859287055</v>
      </c>
      <c r="K12" s="82">
        <v>0.30553068929280347</v>
      </c>
      <c r="L12" s="99">
        <v>92</v>
      </c>
      <c r="M12" s="68">
        <f t="shared" ref="M12:M16" si="13">100*L12/L$16</f>
        <v>5.1569506726457401</v>
      </c>
      <c r="N12" s="68">
        <f t="shared" si="1"/>
        <v>58.598726114649679</v>
      </c>
      <c r="O12" s="82">
        <f t="shared" si="2"/>
        <v>6.9644208932626794</v>
      </c>
      <c r="P12" s="99">
        <v>65</v>
      </c>
      <c r="Q12" s="68">
        <f t="shared" ref="Q12:Q16" si="14">100*P12/P$16</f>
        <v>5.0702028081123247</v>
      </c>
      <c r="R12" s="68">
        <f t="shared" si="4"/>
        <v>41.401273885350321</v>
      </c>
      <c r="S12" s="82">
        <f t="shared" si="5"/>
        <v>8.0147965474722564</v>
      </c>
      <c r="T12" s="99">
        <v>73</v>
      </c>
      <c r="U12" s="68">
        <f t="shared" ref="U12:U16" si="15">100*T12/T$16</f>
        <v>5.3168244719592135</v>
      </c>
      <c r="V12" s="68">
        <f t="shared" si="7"/>
        <v>46.496815286624205</v>
      </c>
      <c r="W12" s="82">
        <f t="shared" si="8"/>
        <v>10.027472527472527</v>
      </c>
      <c r="X12" s="99">
        <v>27</v>
      </c>
      <c r="Y12" s="68">
        <f t="shared" ref="Y12:Y16" si="16">100*X12/X$16</f>
        <v>5.0185873605947959</v>
      </c>
      <c r="Z12" s="68">
        <f t="shared" si="10"/>
        <v>17.197452229299362</v>
      </c>
      <c r="AA12" s="82">
        <f t="shared" si="11"/>
        <v>5.9734513274336285</v>
      </c>
    </row>
    <row r="13" spans="1:27" s="168" customFormat="1" x14ac:dyDescent="0.25">
      <c r="A13" s="229"/>
      <c r="B13" s="169" t="s">
        <v>160</v>
      </c>
      <c r="C13" s="99">
        <v>1434</v>
      </c>
      <c r="D13" s="155">
        <v>1006</v>
      </c>
      <c r="E13" s="155">
        <v>428</v>
      </c>
      <c r="F13" s="155">
        <v>503</v>
      </c>
      <c r="G13" s="164">
        <v>307</v>
      </c>
      <c r="H13" s="99">
        <v>122</v>
      </c>
      <c r="I13" s="68">
        <v>3.9791258969341161</v>
      </c>
      <c r="J13" s="68">
        <v>8.5076708507670844</v>
      </c>
      <c r="K13" s="82">
        <v>0.23741875218931227</v>
      </c>
      <c r="L13" s="99">
        <v>73</v>
      </c>
      <c r="M13" s="68">
        <f t="shared" si="13"/>
        <v>4.0919282511210762</v>
      </c>
      <c r="N13" s="68">
        <f t="shared" si="1"/>
        <v>59.83606557377049</v>
      </c>
      <c r="O13" s="82">
        <f t="shared" si="2"/>
        <v>7.2564612326043738</v>
      </c>
      <c r="P13" s="99">
        <v>49</v>
      </c>
      <c r="Q13" s="68">
        <f t="shared" si="14"/>
        <v>3.8221528861154446</v>
      </c>
      <c r="R13" s="68">
        <f t="shared" si="4"/>
        <v>40.16393442622951</v>
      </c>
      <c r="S13" s="82">
        <f t="shared" si="5"/>
        <v>11.448598130841122</v>
      </c>
      <c r="T13" s="99">
        <v>46</v>
      </c>
      <c r="U13" s="68">
        <f t="shared" si="15"/>
        <v>3.3503277494537511</v>
      </c>
      <c r="V13" s="68">
        <f t="shared" si="7"/>
        <v>37.704918032786885</v>
      </c>
      <c r="W13" s="82">
        <f t="shared" si="8"/>
        <v>9.1451292246520879</v>
      </c>
      <c r="X13" s="99">
        <v>32</v>
      </c>
      <c r="Y13" s="68">
        <f t="shared" si="16"/>
        <v>5.9479553903345721</v>
      </c>
      <c r="Z13" s="68">
        <f t="shared" si="10"/>
        <v>26.229508196721312</v>
      </c>
      <c r="AA13" s="82">
        <f t="shared" si="11"/>
        <v>10.423452768729641</v>
      </c>
    </row>
    <row r="14" spans="1:27" s="168" customFormat="1" x14ac:dyDescent="0.25">
      <c r="A14" s="229"/>
      <c r="B14" s="169" t="s">
        <v>150</v>
      </c>
      <c r="C14" s="99">
        <v>1068</v>
      </c>
      <c r="D14" s="155">
        <v>570</v>
      </c>
      <c r="E14" s="155">
        <v>498</v>
      </c>
      <c r="F14" s="155">
        <v>426</v>
      </c>
      <c r="G14" s="164">
        <v>201</v>
      </c>
      <c r="H14" s="99">
        <v>88</v>
      </c>
      <c r="I14" s="68">
        <v>2.8701891715590344</v>
      </c>
      <c r="J14" s="68">
        <v>8.2397003745318358</v>
      </c>
      <c r="K14" s="82">
        <v>0.17125287043163506</v>
      </c>
      <c r="L14" s="99">
        <v>55</v>
      </c>
      <c r="M14" s="68">
        <f t="shared" si="13"/>
        <v>3.0829596412556053</v>
      </c>
      <c r="N14" s="68">
        <f t="shared" si="1"/>
        <v>62.5</v>
      </c>
      <c r="O14" s="82">
        <f t="shared" si="2"/>
        <v>9.6491228070175445</v>
      </c>
      <c r="P14" s="99">
        <v>33</v>
      </c>
      <c r="Q14" s="68">
        <f t="shared" si="14"/>
        <v>2.5741029641185649</v>
      </c>
      <c r="R14" s="68">
        <f t="shared" si="4"/>
        <v>37.5</v>
      </c>
      <c r="S14" s="82">
        <f t="shared" si="5"/>
        <v>6.6265060240963853</v>
      </c>
      <c r="T14" s="99">
        <v>50</v>
      </c>
      <c r="U14" s="68">
        <f t="shared" si="15"/>
        <v>3.6416605972323381</v>
      </c>
      <c r="V14" s="68">
        <f t="shared" si="7"/>
        <v>56.81818181818182</v>
      </c>
      <c r="W14" s="82">
        <f t="shared" si="8"/>
        <v>11.737089201877934</v>
      </c>
      <c r="X14" s="99">
        <v>11</v>
      </c>
      <c r="Y14" s="68">
        <f t="shared" si="16"/>
        <v>2.0446096654275094</v>
      </c>
      <c r="Z14" s="68">
        <f t="shared" si="10"/>
        <v>12.5</v>
      </c>
      <c r="AA14" s="82">
        <f t="shared" si="11"/>
        <v>5.4726368159203984</v>
      </c>
    </row>
    <row r="15" spans="1:27" s="168" customFormat="1" x14ac:dyDescent="0.25">
      <c r="A15" s="229"/>
      <c r="B15" s="169" t="s">
        <v>18</v>
      </c>
      <c r="C15" s="99">
        <v>1943</v>
      </c>
      <c r="D15" s="155">
        <v>914</v>
      </c>
      <c r="E15" s="155">
        <v>1029</v>
      </c>
      <c r="F15" s="155">
        <v>719</v>
      </c>
      <c r="G15" s="164">
        <v>377</v>
      </c>
      <c r="H15" s="99">
        <v>176</v>
      </c>
      <c r="I15" s="68">
        <v>5.7403783431180688</v>
      </c>
      <c r="J15" s="68">
        <v>9.0581574884199689</v>
      </c>
      <c r="K15" s="82">
        <v>0.34250574086327013</v>
      </c>
      <c r="L15" s="99">
        <f>L16-SUM(L11:L14)</f>
        <v>75</v>
      </c>
      <c r="M15" s="68">
        <f t="shared" si="13"/>
        <v>4.2040358744394615</v>
      </c>
      <c r="N15" s="68">
        <f t="shared" si="1"/>
        <v>42.613636363636367</v>
      </c>
      <c r="O15" s="82">
        <f t="shared" si="2"/>
        <v>8.205689277899344</v>
      </c>
      <c r="P15" s="99">
        <f>P16-SUM(P11:P14)</f>
        <v>101</v>
      </c>
      <c r="Q15" s="68">
        <f t="shared" si="14"/>
        <v>7.8783151326053042</v>
      </c>
      <c r="R15" s="68">
        <f t="shared" si="4"/>
        <v>57.386363636363633</v>
      </c>
      <c r="S15" s="82">
        <f t="shared" si="5"/>
        <v>9.8153547133138979</v>
      </c>
      <c r="T15" s="99">
        <f t="shared" ref="T15:X15" si="17">T16-SUM(T11:T14)</f>
        <v>65</v>
      </c>
      <c r="U15" s="68">
        <f t="shared" si="15"/>
        <v>4.7341587764020394</v>
      </c>
      <c r="V15" s="68">
        <f t="shared" si="7"/>
        <v>36.93181818181818</v>
      </c>
      <c r="W15" s="82">
        <f t="shared" si="8"/>
        <v>9.0403337969401942</v>
      </c>
      <c r="X15" s="99">
        <f t="shared" si="17"/>
        <v>31</v>
      </c>
      <c r="Y15" s="68">
        <f t="shared" si="16"/>
        <v>5.7620817843866172</v>
      </c>
      <c r="Z15" s="68">
        <f t="shared" si="10"/>
        <v>17.613636363636363</v>
      </c>
      <c r="AA15" s="82">
        <f t="shared" si="11"/>
        <v>8.2228116710875323</v>
      </c>
    </row>
    <row r="16" spans="1:27" s="168" customFormat="1" x14ac:dyDescent="0.25">
      <c r="A16" s="230"/>
      <c r="B16" s="170" t="s">
        <v>23</v>
      </c>
      <c r="C16" s="100">
        <f>SUM(C11:C15)</f>
        <v>26409</v>
      </c>
      <c r="D16" s="83">
        <v>15671</v>
      </c>
      <c r="E16" s="83">
        <v>10738</v>
      </c>
      <c r="F16" s="83">
        <v>9380</v>
      </c>
      <c r="G16" s="165">
        <v>5590</v>
      </c>
      <c r="H16" s="100">
        <v>3066</v>
      </c>
      <c r="I16" s="83">
        <v>100</v>
      </c>
      <c r="J16" s="84">
        <v>11.609678518686811</v>
      </c>
      <c r="K16" s="85">
        <v>5.9666056902658315</v>
      </c>
      <c r="L16" s="100">
        <v>1784</v>
      </c>
      <c r="M16" s="83">
        <f t="shared" si="13"/>
        <v>100</v>
      </c>
      <c r="N16" s="84">
        <f t="shared" si="1"/>
        <v>58.186562296151337</v>
      </c>
      <c r="O16" s="85">
        <f t="shared" si="2"/>
        <v>11.384085253015124</v>
      </c>
      <c r="P16" s="100">
        <v>1282</v>
      </c>
      <c r="Q16" s="83">
        <f t="shared" si="14"/>
        <v>100</v>
      </c>
      <c r="R16" s="84">
        <f t="shared" si="4"/>
        <v>41.813437703848663</v>
      </c>
      <c r="S16" s="85">
        <f t="shared" si="5"/>
        <v>11.938908549078041</v>
      </c>
      <c r="T16" s="100">
        <v>1373</v>
      </c>
      <c r="U16" s="83">
        <f t="shared" si="15"/>
        <v>100</v>
      </c>
      <c r="V16" s="84">
        <f t="shared" si="7"/>
        <v>44.781474233529025</v>
      </c>
      <c r="W16" s="85">
        <f t="shared" si="8"/>
        <v>14.637526652452026</v>
      </c>
      <c r="X16" s="100">
        <v>538</v>
      </c>
      <c r="Y16" s="83">
        <f t="shared" si="16"/>
        <v>100</v>
      </c>
      <c r="Z16" s="84">
        <f t="shared" si="10"/>
        <v>17.547292889758644</v>
      </c>
      <c r="AA16" s="85">
        <f t="shared" si="11"/>
        <v>9.6243291592128806</v>
      </c>
    </row>
    <row r="17" spans="1:27" s="168" customFormat="1" x14ac:dyDescent="0.25">
      <c r="A17" s="228" t="s">
        <v>103</v>
      </c>
      <c r="B17" s="167" t="s">
        <v>149</v>
      </c>
      <c r="C17" s="98">
        <v>7443</v>
      </c>
      <c r="D17" s="154">
        <v>3945</v>
      </c>
      <c r="E17" s="154">
        <v>3498</v>
      </c>
      <c r="F17" s="154">
        <v>3535</v>
      </c>
      <c r="G17" s="163">
        <v>1281</v>
      </c>
      <c r="H17" s="98">
        <v>903</v>
      </c>
      <c r="I17" s="80">
        <v>33.004385964912281</v>
      </c>
      <c r="J17" s="80">
        <v>12.132204756146715</v>
      </c>
      <c r="K17" s="81">
        <v>1.7572879772700736</v>
      </c>
      <c r="L17" s="98">
        <v>372</v>
      </c>
      <c r="M17" s="80">
        <f>100*L17/L$24</f>
        <v>33.36322869955157</v>
      </c>
      <c r="N17" s="80">
        <f t="shared" si="1"/>
        <v>41.196013289036543</v>
      </c>
      <c r="O17" s="81">
        <f t="shared" si="2"/>
        <v>9.4296577946768068</v>
      </c>
      <c r="P17" s="98">
        <v>531</v>
      </c>
      <c r="Q17" s="80">
        <f>100*P17/P$24</f>
        <v>32.757557063541022</v>
      </c>
      <c r="R17" s="80">
        <f t="shared" si="4"/>
        <v>58.803986710963457</v>
      </c>
      <c r="S17" s="81">
        <f t="shared" si="5"/>
        <v>15.180102915951972</v>
      </c>
      <c r="T17" s="98">
        <v>497</v>
      </c>
      <c r="U17" s="80">
        <f>100*T17/T$24</f>
        <v>32.69736842105263</v>
      </c>
      <c r="V17" s="80">
        <f t="shared" si="7"/>
        <v>55.038759689922479</v>
      </c>
      <c r="W17" s="81">
        <f t="shared" si="8"/>
        <v>14.059405940594059</v>
      </c>
      <c r="X17" s="98">
        <v>122</v>
      </c>
      <c r="Y17" s="80">
        <f>100*X17/X$24</f>
        <v>32.62032085561497</v>
      </c>
      <c r="Z17" s="80">
        <f t="shared" si="10"/>
        <v>13.510520487264673</v>
      </c>
      <c r="AA17" s="81">
        <f t="shared" si="11"/>
        <v>9.5238095238095237</v>
      </c>
    </row>
    <row r="18" spans="1:27" s="168" customFormat="1" x14ac:dyDescent="0.25">
      <c r="A18" s="229"/>
      <c r="B18" s="169" t="s">
        <v>90</v>
      </c>
      <c r="C18" s="99">
        <v>6114</v>
      </c>
      <c r="D18" s="155">
        <v>2593</v>
      </c>
      <c r="E18" s="155">
        <v>3521</v>
      </c>
      <c r="F18" s="155">
        <v>2966</v>
      </c>
      <c r="G18" s="164">
        <v>986</v>
      </c>
      <c r="H18" s="99">
        <v>983</v>
      </c>
      <c r="I18" s="68">
        <v>35.928362573099413</v>
      </c>
      <c r="J18" s="68">
        <v>16.077854105332026</v>
      </c>
      <c r="K18" s="82">
        <v>1.9129724049351964</v>
      </c>
      <c r="L18" s="99">
        <v>345</v>
      </c>
      <c r="M18" s="68">
        <f t="shared" ref="M18:M24" si="18">100*L18/L$24</f>
        <v>30.941704035874441</v>
      </c>
      <c r="N18" s="68">
        <f t="shared" si="1"/>
        <v>35.096642929806713</v>
      </c>
      <c r="O18" s="82">
        <f t="shared" si="2"/>
        <v>13.305052063247205</v>
      </c>
      <c r="P18" s="99">
        <v>638</v>
      </c>
      <c r="Q18" s="68">
        <f t="shared" ref="Q18:Q24" si="19">100*P18/P$24</f>
        <v>39.358420727945713</v>
      </c>
      <c r="R18" s="68">
        <f t="shared" si="4"/>
        <v>64.90335707019328</v>
      </c>
      <c r="S18" s="82">
        <f t="shared" si="5"/>
        <v>18.119852314683328</v>
      </c>
      <c r="T18" s="99">
        <v>620</v>
      </c>
      <c r="U18" s="68">
        <f t="shared" ref="U18:U24" si="20">100*T18/T$24</f>
        <v>40.789473684210527</v>
      </c>
      <c r="V18" s="68">
        <f t="shared" si="7"/>
        <v>63.072227873855546</v>
      </c>
      <c r="W18" s="82">
        <f t="shared" si="8"/>
        <v>20.903573836817262</v>
      </c>
      <c r="X18" s="99">
        <v>99</v>
      </c>
      <c r="Y18" s="68">
        <f t="shared" ref="Y18:Y24" si="21">100*X18/X$24</f>
        <v>26.470588235294116</v>
      </c>
      <c r="Z18" s="68">
        <f t="shared" si="10"/>
        <v>10.07121057985758</v>
      </c>
      <c r="AA18" s="82">
        <f t="shared" si="11"/>
        <v>10.040567951318458</v>
      </c>
    </row>
    <row r="19" spans="1:27" s="168" customFormat="1" x14ac:dyDescent="0.25">
      <c r="A19" s="229"/>
      <c r="B19" s="169" t="s">
        <v>161</v>
      </c>
      <c r="C19" s="99">
        <v>3971</v>
      </c>
      <c r="D19" s="155">
        <v>2474</v>
      </c>
      <c r="E19" s="155">
        <v>1497</v>
      </c>
      <c r="F19" s="155">
        <v>1598</v>
      </c>
      <c r="G19" s="164">
        <v>815</v>
      </c>
      <c r="H19" s="99">
        <v>398</v>
      </c>
      <c r="I19" s="68">
        <v>14.546783625730994</v>
      </c>
      <c r="J19" s="68">
        <v>10.022664316293126</v>
      </c>
      <c r="K19" s="82">
        <v>0.77453002763398593</v>
      </c>
      <c r="L19" s="99">
        <v>215</v>
      </c>
      <c r="M19" s="68">
        <f t="shared" si="18"/>
        <v>19.282511210762333</v>
      </c>
      <c r="N19" s="68">
        <f t="shared" si="1"/>
        <v>54.020100502512562</v>
      </c>
      <c r="O19" s="82">
        <f t="shared" si="2"/>
        <v>8.6903799514955544</v>
      </c>
      <c r="P19" s="99">
        <v>183</v>
      </c>
      <c r="Q19" s="68">
        <f t="shared" si="19"/>
        <v>11.289327575570635</v>
      </c>
      <c r="R19" s="68">
        <f t="shared" si="4"/>
        <v>45.979899497487438</v>
      </c>
      <c r="S19" s="82">
        <f t="shared" si="5"/>
        <v>12.224448897795591</v>
      </c>
      <c r="T19" s="99">
        <v>185</v>
      </c>
      <c r="U19" s="68">
        <f t="shared" si="20"/>
        <v>12.171052631578947</v>
      </c>
      <c r="V19" s="68">
        <f t="shared" si="7"/>
        <v>46.482412060301506</v>
      </c>
      <c r="W19" s="82">
        <f t="shared" si="8"/>
        <v>11.576971214017522</v>
      </c>
      <c r="X19" s="99">
        <v>77</v>
      </c>
      <c r="Y19" s="68">
        <f t="shared" si="21"/>
        <v>20.588235294117649</v>
      </c>
      <c r="Z19" s="68">
        <f t="shared" si="10"/>
        <v>19.346733668341709</v>
      </c>
      <c r="AA19" s="82">
        <f t="shared" si="11"/>
        <v>9.4478527607361968</v>
      </c>
    </row>
    <row r="20" spans="1:27" s="168" customFormat="1" x14ac:dyDescent="0.25">
      <c r="A20" s="229"/>
      <c r="B20" s="169" t="s">
        <v>100</v>
      </c>
      <c r="C20" s="99">
        <v>3821</v>
      </c>
      <c r="D20" s="155">
        <v>2199</v>
      </c>
      <c r="E20" s="155">
        <v>1622</v>
      </c>
      <c r="F20" s="155">
        <v>1394</v>
      </c>
      <c r="G20" s="164">
        <v>838</v>
      </c>
      <c r="H20" s="99">
        <v>191</v>
      </c>
      <c r="I20" s="68">
        <v>6.980994152046784</v>
      </c>
      <c r="J20" s="68">
        <v>4.9986914420308821</v>
      </c>
      <c r="K20" s="82">
        <v>0.37169657105048065</v>
      </c>
      <c r="L20" s="99">
        <v>92</v>
      </c>
      <c r="M20" s="68">
        <f t="shared" si="18"/>
        <v>8.2511210762331846</v>
      </c>
      <c r="N20" s="68">
        <f t="shared" si="1"/>
        <v>48.167539267015705</v>
      </c>
      <c r="O20" s="82">
        <f t="shared" si="2"/>
        <v>4.1837198726693954</v>
      </c>
      <c r="P20" s="99">
        <v>99</v>
      </c>
      <c r="Q20" s="68">
        <f t="shared" si="19"/>
        <v>6.1073411474398522</v>
      </c>
      <c r="R20" s="68">
        <f t="shared" si="4"/>
        <v>51.832460732984295</v>
      </c>
      <c r="S20" s="82">
        <f t="shared" si="5"/>
        <v>6.1035758323057951</v>
      </c>
      <c r="T20" s="99">
        <v>98</v>
      </c>
      <c r="U20" s="68">
        <f t="shared" si="20"/>
        <v>6.4473684210526319</v>
      </c>
      <c r="V20" s="68">
        <f t="shared" si="7"/>
        <v>51.308900523560212</v>
      </c>
      <c r="W20" s="82">
        <f t="shared" si="8"/>
        <v>7.0301291248206601</v>
      </c>
      <c r="X20" s="99">
        <v>28</v>
      </c>
      <c r="Y20" s="68">
        <f t="shared" si="21"/>
        <v>7.4866310160427805</v>
      </c>
      <c r="Z20" s="68">
        <f t="shared" si="10"/>
        <v>14.659685863874346</v>
      </c>
      <c r="AA20" s="82">
        <f t="shared" si="11"/>
        <v>3.3412887828162292</v>
      </c>
    </row>
    <row r="21" spans="1:27" s="168" customFormat="1" x14ac:dyDescent="0.25">
      <c r="A21" s="229"/>
      <c r="B21" s="169" t="s">
        <v>141</v>
      </c>
      <c r="C21" s="99">
        <v>1346</v>
      </c>
      <c r="D21" s="155">
        <v>338</v>
      </c>
      <c r="E21" s="155">
        <v>1008</v>
      </c>
      <c r="F21" s="155">
        <v>516</v>
      </c>
      <c r="G21" s="164">
        <v>286</v>
      </c>
      <c r="H21" s="99">
        <v>128</v>
      </c>
      <c r="I21" s="68">
        <v>4.6783625730994149</v>
      </c>
      <c r="J21" s="68">
        <v>9.5096582466567607</v>
      </c>
      <c r="K21" s="82">
        <v>0.24909508426419646</v>
      </c>
      <c r="L21" s="99">
        <v>22</v>
      </c>
      <c r="M21" s="68">
        <f t="shared" si="18"/>
        <v>1.9730941704035874</v>
      </c>
      <c r="N21" s="68">
        <f t="shared" si="1"/>
        <v>17.1875</v>
      </c>
      <c r="O21" s="82">
        <f t="shared" si="2"/>
        <v>6.5088757396449708</v>
      </c>
      <c r="P21" s="99">
        <v>106</v>
      </c>
      <c r="Q21" s="68">
        <f t="shared" si="19"/>
        <v>6.5391733497840843</v>
      </c>
      <c r="R21" s="68">
        <f t="shared" si="4"/>
        <v>82.8125</v>
      </c>
      <c r="S21" s="82">
        <f t="shared" si="5"/>
        <v>10.515873015873016</v>
      </c>
      <c r="T21" s="99">
        <v>61</v>
      </c>
      <c r="U21" s="68">
        <f t="shared" si="20"/>
        <v>4.0131578947368425</v>
      </c>
      <c r="V21" s="68">
        <f t="shared" si="7"/>
        <v>47.65625</v>
      </c>
      <c r="W21" s="82">
        <f t="shared" si="8"/>
        <v>11.821705426356589</v>
      </c>
      <c r="X21" s="99">
        <v>25</v>
      </c>
      <c r="Y21" s="68">
        <f t="shared" si="21"/>
        <v>6.6844919786096257</v>
      </c>
      <c r="Z21" s="68">
        <f t="shared" si="10"/>
        <v>19.53125</v>
      </c>
      <c r="AA21" s="82">
        <f t="shared" si="11"/>
        <v>8.7412587412587417</v>
      </c>
    </row>
    <row r="22" spans="1:27" s="168" customFormat="1" x14ac:dyDescent="0.25">
      <c r="A22" s="229"/>
      <c r="B22" s="169" t="s">
        <v>163</v>
      </c>
      <c r="C22" s="99">
        <v>590</v>
      </c>
      <c r="D22" s="155">
        <v>464</v>
      </c>
      <c r="E22" s="155">
        <v>126</v>
      </c>
      <c r="F22" s="155">
        <v>225</v>
      </c>
      <c r="G22" s="164">
        <v>136</v>
      </c>
      <c r="H22" s="99">
        <v>55</v>
      </c>
      <c r="I22" s="68">
        <v>2.0102339181286548</v>
      </c>
      <c r="J22" s="68">
        <v>9.3220338983050848</v>
      </c>
      <c r="K22" s="82">
        <v>0.10703304401977193</v>
      </c>
      <c r="L22" s="99">
        <v>41</v>
      </c>
      <c r="M22" s="68">
        <f t="shared" si="18"/>
        <v>3.6771300448430493</v>
      </c>
      <c r="N22" s="68">
        <f t="shared" si="1"/>
        <v>74.545454545454547</v>
      </c>
      <c r="O22" s="82">
        <f t="shared" si="2"/>
        <v>8.8362068965517242</v>
      </c>
      <c r="P22" s="99">
        <v>14</v>
      </c>
      <c r="Q22" s="68">
        <f t="shared" si="19"/>
        <v>0.86366440468846395</v>
      </c>
      <c r="R22" s="68">
        <f t="shared" si="4"/>
        <v>25.454545454545453</v>
      </c>
      <c r="S22" s="82">
        <f t="shared" si="5"/>
        <v>11.111111111111111</v>
      </c>
      <c r="T22" s="99">
        <v>30</v>
      </c>
      <c r="U22" s="68">
        <f t="shared" si="20"/>
        <v>1.9736842105263157</v>
      </c>
      <c r="V22" s="68">
        <f t="shared" si="7"/>
        <v>54.545454545454547</v>
      </c>
      <c r="W22" s="82">
        <f t="shared" si="8"/>
        <v>13.333333333333334</v>
      </c>
      <c r="X22" s="99">
        <v>9</v>
      </c>
      <c r="Y22" s="68">
        <f t="shared" si="21"/>
        <v>2.4064171122994651</v>
      </c>
      <c r="Z22" s="68">
        <f t="shared" si="10"/>
        <v>16.363636363636363</v>
      </c>
      <c r="AA22" s="82">
        <f t="shared" si="11"/>
        <v>6.617647058823529</v>
      </c>
    </row>
    <row r="23" spans="1:27" s="168" customFormat="1" x14ac:dyDescent="0.25">
      <c r="A23" s="229"/>
      <c r="B23" s="169" t="s">
        <v>18</v>
      </c>
      <c r="C23" s="99">
        <f>C24-SUM(C17:C22)</f>
        <v>874</v>
      </c>
      <c r="D23" s="155">
        <v>368</v>
      </c>
      <c r="E23" s="155">
        <v>506</v>
      </c>
      <c r="F23" s="155">
        <v>288</v>
      </c>
      <c r="G23" s="164">
        <v>185</v>
      </c>
      <c r="H23" s="99">
        <v>78</v>
      </c>
      <c r="I23" s="68">
        <v>2.8508771929824563</v>
      </c>
      <c r="J23" s="68">
        <v>8.9244851258581228</v>
      </c>
      <c r="K23" s="82">
        <v>0.15179231697349474</v>
      </c>
      <c r="L23" s="99">
        <f>L24-SUM(L17:L22)</f>
        <v>28</v>
      </c>
      <c r="M23" s="68">
        <f t="shared" si="18"/>
        <v>2.5112107623318387</v>
      </c>
      <c r="N23" s="68">
        <f t="shared" si="1"/>
        <v>35.897435897435898</v>
      </c>
      <c r="O23" s="82">
        <f t="shared" si="2"/>
        <v>7.6086956521739131</v>
      </c>
      <c r="P23" s="99">
        <f>P24-SUM(P17:P22)</f>
        <v>50</v>
      </c>
      <c r="Q23" s="68">
        <f t="shared" si="19"/>
        <v>3.0845157310302285</v>
      </c>
      <c r="R23" s="68">
        <f t="shared" si="4"/>
        <v>64.102564102564102</v>
      </c>
      <c r="S23" s="82">
        <f t="shared" si="5"/>
        <v>9.8814229249011856</v>
      </c>
      <c r="T23" s="99">
        <f t="shared" ref="T23:X23" si="22">T24-SUM(T17:T22)</f>
        <v>29</v>
      </c>
      <c r="U23" s="68">
        <f t="shared" si="20"/>
        <v>1.9078947368421053</v>
      </c>
      <c r="V23" s="68">
        <f t="shared" si="7"/>
        <v>37.179487179487182</v>
      </c>
      <c r="W23" s="82">
        <f t="shared" si="8"/>
        <v>10.069444444444445</v>
      </c>
      <c r="X23" s="99">
        <f t="shared" si="22"/>
        <v>14</v>
      </c>
      <c r="Y23" s="68">
        <f t="shared" si="21"/>
        <v>3.7433155080213902</v>
      </c>
      <c r="Z23" s="68">
        <f t="shared" si="10"/>
        <v>17.948717948717949</v>
      </c>
      <c r="AA23" s="82">
        <f t="shared" si="11"/>
        <v>7.5675675675675675</v>
      </c>
    </row>
    <row r="24" spans="1:27" s="168" customFormat="1" x14ac:dyDescent="0.25">
      <c r="A24" s="230"/>
      <c r="B24" s="170" t="s">
        <v>23</v>
      </c>
      <c r="C24" s="100">
        <v>24159</v>
      </c>
      <c r="D24" s="83">
        <v>12381</v>
      </c>
      <c r="E24" s="83">
        <v>11778</v>
      </c>
      <c r="F24" s="83">
        <v>10522</v>
      </c>
      <c r="G24" s="165">
        <v>4527</v>
      </c>
      <c r="H24" s="100">
        <v>2736</v>
      </c>
      <c r="I24" s="83">
        <v>100</v>
      </c>
      <c r="J24" s="84">
        <v>11.324972060101825</v>
      </c>
      <c r="K24" s="85">
        <v>5.3244074261471992</v>
      </c>
      <c r="L24" s="100">
        <v>1115</v>
      </c>
      <c r="M24" s="83">
        <f t="shared" si="18"/>
        <v>100</v>
      </c>
      <c r="N24" s="84">
        <f t="shared" si="1"/>
        <v>40.752923976608187</v>
      </c>
      <c r="O24" s="85">
        <f t="shared" si="2"/>
        <v>9.0057345933284871</v>
      </c>
      <c r="P24" s="100">
        <v>1621</v>
      </c>
      <c r="Q24" s="83">
        <f t="shared" si="19"/>
        <v>100</v>
      </c>
      <c r="R24" s="84">
        <f t="shared" si="4"/>
        <v>59.247076023391813</v>
      </c>
      <c r="S24" s="85">
        <f t="shared" si="5"/>
        <v>13.762947868908133</v>
      </c>
      <c r="T24" s="100">
        <v>1520</v>
      </c>
      <c r="U24" s="83">
        <f t="shared" si="20"/>
        <v>100</v>
      </c>
      <c r="V24" s="84">
        <f t="shared" si="7"/>
        <v>55.555555555555557</v>
      </c>
      <c r="W24" s="85">
        <f t="shared" si="8"/>
        <v>14.445922828359627</v>
      </c>
      <c r="X24" s="100">
        <v>374</v>
      </c>
      <c r="Y24" s="83">
        <f t="shared" si="21"/>
        <v>100</v>
      </c>
      <c r="Z24" s="84">
        <f t="shared" si="10"/>
        <v>13.669590643274853</v>
      </c>
      <c r="AA24" s="85">
        <f t="shared" si="11"/>
        <v>8.2615418599514019</v>
      </c>
    </row>
    <row r="25" spans="1:27" s="168" customFormat="1" x14ac:dyDescent="0.25">
      <c r="A25" s="228" t="s">
        <v>165</v>
      </c>
      <c r="B25" s="167" t="s">
        <v>137</v>
      </c>
      <c r="C25" s="98">
        <v>5687</v>
      </c>
      <c r="D25" s="154">
        <v>543</v>
      </c>
      <c r="E25" s="154">
        <v>5144</v>
      </c>
      <c r="F25" s="154">
        <v>2214</v>
      </c>
      <c r="G25" s="163">
        <v>1164</v>
      </c>
      <c r="H25" s="98">
        <v>2056</v>
      </c>
      <c r="I25" s="80">
        <v>71.388888888888886</v>
      </c>
      <c r="J25" s="80">
        <v>36.152628802532092</v>
      </c>
      <c r="K25" s="81">
        <v>4.0010897909936558</v>
      </c>
      <c r="L25" s="98">
        <v>197</v>
      </c>
      <c r="M25" s="80">
        <f>100*L25/L$31</f>
        <v>65.016501650165011</v>
      </c>
      <c r="N25" s="80">
        <f t="shared" si="1"/>
        <v>9.581712062256809</v>
      </c>
      <c r="O25" s="81">
        <f t="shared" si="2"/>
        <v>36.279926335174956</v>
      </c>
      <c r="P25" s="98">
        <v>1859</v>
      </c>
      <c r="Q25" s="80">
        <f>100*P25/P$31</f>
        <v>72.138145129996118</v>
      </c>
      <c r="R25" s="80">
        <f t="shared" si="4"/>
        <v>90.418287937743187</v>
      </c>
      <c r="S25" s="81">
        <f t="shared" si="5"/>
        <v>36.139191290824265</v>
      </c>
      <c r="T25" s="98">
        <v>957</v>
      </c>
      <c r="U25" s="80">
        <f>100*T25/T$31</f>
        <v>74.186046511627907</v>
      </c>
      <c r="V25" s="80">
        <f t="shared" si="7"/>
        <v>46.546692607003891</v>
      </c>
      <c r="W25" s="81">
        <f t="shared" si="8"/>
        <v>43.224932249322492</v>
      </c>
      <c r="X25" s="98">
        <v>345</v>
      </c>
      <c r="Y25" s="80">
        <f>100*X25/X$31</f>
        <v>67.779960707269154</v>
      </c>
      <c r="Z25" s="80">
        <f t="shared" si="10"/>
        <v>16.780155642023345</v>
      </c>
      <c r="AA25" s="81">
        <f t="shared" si="11"/>
        <v>29.63917525773196</v>
      </c>
    </row>
    <row r="26" spans="1:27" s="168" customFormat="1" x14ac:dyDescent="0.25">
      <c r="A26" s="229"/>
      <c r="B26" s="169" t="s">
        <v>138</v>
      </c>
      <c r="C26" s="99">
        <v>1488</v>
      </c>
      <c r="D26" s="155">
        <v>104</v>
      </c>
      <c r="E26" s="155">
        <v>1384</v>
      </c>
      <c r="F26" s="155">
        <v>462</v>
      </c>
      <c r="G26" s="164">
        <v>387</v>
      </c>
      <c r="H26" s="99">
        <v>372</v>
      </c>
      <c r="I26" s="68">
        <v>12.916666666666666</v>
      </c>
      <c r="J26" s="68">
        <v>25</v>
      </c>
      <c r="K26" s="82">
        <v>0.72393258864282095</v>
      </c>
      <c r="L26" s="99">
        <v>29</v>
      </c>
      <c r="M26" s="68">
        <f t="shared" ref="M26:M31" si="23">100*L26/L$31</f>
        <v>9.5709570957095718</v>
      </c>
      <c r="N26" s="68">
        <f t="shared" si="1"/>
        <v>7.795698924731183</v>
      </c>
      <c r="O26" s="82">
        <f t="shared" si="2"/>
        <v>27.884615384615383</v>
      </c>
      <c r="P26" s="99">
        <v>343</v>
      </c>
      <c r="Q26" s="68">
        <f t="shared" ref="Q26:Q31" si="24">100*P26/P$31</f>
        <v>13.310050446255335</v>
      </c>
      <c r="R26" s="68">
        <f t="shared" si="4"/>
        <v>92.204301075268816</v>
      </c>
      <c r="S26" s="82">
        <f t="shared" si="5"/>
        <v>24.783236994219653</v>
      </c>
      <c r="T26" s="99">
        <v>147</v>
      </c>
      <c r="U26" s="68">
        <f t="shared" ref="U26:U31" si="25">100*T26/T$31</f>
        <v>11.395348837209303</v>
      </c>
      <c r="V26" s="68">
        <f t="shared" si="7"/>
        <v>39.516129032258064</v>
      </c>
      <c r="W26" s="82">
        <f t="shared" si="8"/>
        <v>31.818181818181817</v>
      </c>
      <c r="X26" s="99">
        <v>82</v>
      </c>
      <c r="Y26" s="68">
        <f t="shared" ref="Y26:Y31" si="26">100*X26/X$31</f>
        <v>16.110019646365423</v>
      </c>
      <c r="Z26" s="68">
        <f t="shared" si="10"/>
        <v>22.043010752688172</v>
      </c>
      <c r="AA26" s="82">
        <f t="shared" si="11"/>
        <v>21.188630490956072</v>
      </c>
    </row>
    <row r="27" spans="1:27" s="168" customFormat="1" x14ac:dyDescent="0.25">
      <c r="A27" s="229"/>
      <c r="B27" s="169" t="s">
        <v>139</v>
      </c>
      <c r="C27" s="99">
        <v>592</v>
      </c>
      <c r="D27" s="155">
        <v>79</v>
      </c>
      <c r="E27" s="155">
        <v>513</v>
      </c>
      <c r="F27" s="155">
        <v>189</v>
      </c>
      <c r="G27" s="164">
        <v>141</v>
      </c>
      <c r="H27" s="99">
        <v>112</v>
      </c>
      <c r="I27" s="68">
        <v>3.8888888888888888</v>
      </c>
      <c r="J27" s="68">
        <v>18.918918918918919</v>
      </c>
      <c r="K27" s="82">
        <v>0.21795819873117192</v>
      </c>
      <c r="L27" s="99">
        <v>20</v>
      </c>
      <c r="M27" s="68">
        <f t="shared" si="23"/>
        <v>6.6006600660066006</v>
      </c>
      <c r="N27" s="68">
        <f t="shared" si="1"/>
        <v>17.857142857142858</v>
      </c>
      <c r="O27" s="82">
        <f t="shared" si="2"/>
        <v>25.316455696202532</v>
      </c>
      <c r="P27" s="99">
        <v>92</v>
      </c>
      <c r="Q27" s="68">
        <f t="shared" si="24"/>
        <v>3.5700426852929765</v>
      </c>
      <c r="R27" s="68">
        <f t="shared" si="4"/>
        <v>82.142857142857139</v>
      </c>
      <c r="S27" s="82">
        <f t="shared" si="5"/>
        <v>17.933723196881093</v>
      </c>
      <c r="T27" s="99">
        <v>45</v>
      </c>
      <c r="U27" s="68">
        <f t="shared" si="25"/>
        <v>3.4883720930232558</v>
      </c>
      <c r="V27" s="68">
        <f t="shared" si="7"/>
        <v>40.178571428571431</v>
      </c>
      <c r="W27" s="82">
        <f t="shared" si="8"/>
        <v>23.80952380952381</v>
      </c>
      <c r="X27" s="99">
        <v>20</v>
      </c>
      <c r="Y27" s="68">
        <f t="shared" si="26"/>
        <v>3.9292730844793713</v>
      </c>
      <c r="Z27" s="68">
        <f t="shared" si="10"/>
        <v>17.857142857142858</v>
      </c>
      <c r="AA27" s="82">
        <f t="shared" si="11"/>
        <v>14.184397163120567</v>
      </c>
    </row>
    <row r="28" spans="1:27" s="168" customFormat="1" x14ac:dyDescent="0.25">
      <c r="A28" s="229"/>
      <c r="B28" s="169" t="s">
        <v>162</v>
      </c>
      <c r="C28" s="99">
        <v>580</v>
      </c>
      <c r="D28" s="155">
        <v>74</v>
      </c>
      <c r="E28" s="155">
        <v>506</v>
      </c>
      <c r="F28" s="155">
        <v>177</v>
      </c>
      <c r="G28" s="164">
        <v>142</v>
      </c>
      <c r="H28" s="99">
        <v>159</v>
      </c>
      <c r="I28" s="68">
        <v>5.520833333333333</v>
      </c>
      <c r="J28" s="68">
        <v>27.413793103448278</v>
      </c>
      <c r="K28" s="82">
        <v>0.30942279998443156</v>
      </c>
      <c r="L28" s="99">
        <v>31</v>
      </c>
      <c r="M28" s="68">
        <f t="shared" si="23"/>
        <v>10.231023102310232</v>
      </c>
      <c r="N28" s="68">
        <f t="shared" si="1"/>
        <v>19.49685534591195</v>
      </c>
      <c r="O28" s="82">
        <f t="shared" si="2"/>
        <v>41.891891891891895</v>
      </c>
      <c r="P28" s="99">
        <v>128</v>
      </c>
      <c r="Q28" s="68">
        <f t="shared" si="24"/>
        <v>4.9670159099728366</v>
      </c>
      <c r="R28" s="68">
        <f t="shared" si="4"/>
        <v>80.503144654088047</v>
      </c>
      <c r="S28" s="82">
        <f t="shared" si="5"/>
        <v>25.296442687747035</v>
      </c>
      <c r="T28" s="99">
        <v>56</v>
      </c>
      <c r="U28" s="68">
        <f t="shared" si="25"/>
        <v>4.3410852713178292</v>
      </c>
      <c r="V28" s="68">
        <f t="shared" si="7"/>
        <v>35.220125786163521</v>
      </c>
      <c r="W28" s="82">
        <f t="shared" si="8"/>
        <v>31.638418079096045</v>
      </c>
      <c r="X28" s="99">
        <v>34</v>
      </c>
      <c r="Y28" s="68">
        <f t="shared" si="26"/>
        <v>6.6797642436149314</v>
      </c>
      <c r="Z28" s="68">
        <f t="shared" si="10"/>
        <v>21.383647798742139</v>
      </c>
      <c r="AA28" s="82">
        <f t="shared" si="11"/>
        <v>23.943661971830984</v>
      </c>
    </row>
    <row r="29" spans="1:27" s="168" customFormat="1" x14ac:dyDescent="0.25">
      <c r="A29" s="229"/>
      <c r="B29" s="169" t="s">
        <v>141</v>
      </c>
      <c r="C29" s="99">
        <v>461</v>
      </c>
      <c r="D29" s="155">
        <v>16</v>
      </c>
      <c r="E29" s="155">
        <v>445</v>
      </c>
      <c r="F29" s="155">
        <v>184</v>
      </c>
      <c r="G29" s="164">
        <v>94</v>
      </c>
      <c r="H29" s="99">
        <v>92</v>
      </c>
      <c r="I29" s="68">
        <v>3.1944444444444446</v>
      </c>
      <c r="J29" s="68">
        <v>19.956616052060738</v>
      </c>
      <c r="K29" s="82">
        <v>0.17903709181489122</v>
      </c>
      <c r="L29" s="99">
        <v>9</v>
      </c>
      <c r="M29" s="68">
        <f t="shared" si="23"/>
        <v>2.9702970297029703</v>
      </c>
      <c r="N29" s="68">
        <f t="shared" si="1"/>
        <v>9.7826086956521738</v>
      </c>
      <c r="O29" s="82">
        <f t="shared" si="2"/>
        <v>56.25</v>
      </c>
      <c r="P29" s="99">
        <v>83</v>
      </c>
      <c r="Q29" s="68">
        <f t="shared" si="24"/>
        <v>3.2207993791230112</v>
      </c>
      <c r="R29" s="68">
        <f t="shared" si="4"/>
        <v>90.217391304347828</v>
      </c>
      <c r="S29" s="82">
        <f t="shared" si="5"/>
        <v>18.651685393258425</v>
      </c>
      <c r="T29" s="99">
        <v>43</v>
      </c>
      <c r="U29" s="68">
        <f t="shared" si="25"/>
        <v>3.3333333333333335</v>
      </c>
      <c r="V29" s="68">
        <f t="shared" si="7"/>
        <v>46.739130434782609</v>
      </c>
      <c r="W29" s="82">
        <f t="shared" si="8"/>
        <v>23.369565217391305</v>
      </c>
      <c r="X29" s="99">
        <v>13</v>
      </c>
      <c r="Y29" s="68">
        <f t="shared" si="26"/>
        <v>2.5540275049115913</v>
      </c>
      <c r="Z29" s="68">
        <f t="shared" si="10"/>
        <v>14.130434782608695</v>
      </c>
      <c r="AA29" s="82">
        <f t="shared" si="11"/>
        <v>13.829787234042554</v>
      </c>
    </row>
    <row r="30" spans="1:27" s="168" customFormat="1" x14ac:dyDescent="0.25">
      <c r="A30" s="229"/>
      <c r="B30" s="169" t="s">
        <v>18</v>
      </c>
      <c r="C30" s="99">
        <v>384</v>
      </c>
      <c r="D30" s="155">
        <v>105</v>
      </c>
      <c r="E30" s="155">
        <v>279</v>
      </c>
      <c r="F30" s="155">
        <v>164</v>
      </c>
      <c r="G30" s="164">
        <v>70</v>
      </c>
      <c r="H30" s="99">
        <v>89</v>
      </c>
      <c r="I30" s="68">
        <v>3.0902777777777777</v>
      </c>
      <c r="J30" s="68">
        <v>23.177083333333332</v>
      </c>
      <c r="K30" s="82">
        <v>0.17319892577744911</v>
      </c>
      <c r="L30" s="99">
        <f>L31-SUM(L25:L29)</f>
        <v>17</v>
      </c>
      <c r="M30" s="68">
        <f t="shared" si="23"/>
        <v>5.6105610561056105</v>
      </c>
      <c r="N30" s="68">
        <f t="shared" si="1"/>
        <v>19.101123595505619</v>
      </c>
      <c r="O30" s="82">
        <f t="shared" si="2"/>
        <v>16.19047619047619</v>
      </c>
      <c r="P30" s="99">
        <f>P31-SUM(P25:P29)</f>
        <v>72</v>
      </c>
      <c r="Q30" s="68">
        <f t="shared" si="24"/>
        <v>2.7939464493597206</v>
      </c>
      <c r="R30" s="68">
        <f t="shared" si="4"/>
        <v>80.898876404494388</v>
      </c>
      <c r="S30" s="82">
        <f t="shared" si="5"/>
        <v>25.806451612903224</v>
      </c>
      <c r="T30" s="99">
        <f t="shared" ref="T30:X30" si="27">T31-SUM(T25:T29)</f>
        <v>42</v>
      </c>
      <c r="U30" s="68">
        <f t="shared" si="25"/>
        <v>3.2558139534883721</v>
      </c>
      <c r="V30" s="68">
        <f t="shared" si="7"/>
        <v>47.19101123595506</v>
      </c>
      <c r="W30" s="82">
        <f t="shared" si="8"/>
        <v>25.609756097560975</v>
      </c>
      <c r="X30" s="99">
        <f t="shared" si="27"/>
        <v>15</v>
      </c>
      <c r="Y30" s="68">
        <f t="shared" si="26"/>
        <v>2.9469548133595285</v>
      </c>
      <c r="Z30" s="68">
        <f t="shared" si="10"/>
        <v>16.853932584269664</v>
      </c>
      <c r="AA30" s="82">
        <f t="shared" si="11"/>
        <v>21.428571428571427</v>
      </c>
    </row>
    <row r="31" spans="1:27" s="168" customFormat="1" x14ac:dyDescent="0.25">
      <c r="A31" s="230"/>
      <c r="B31" s="170" t="s">
        <v>23</v>
      </c>
      <c r="C31" s="100">
        <f>SUM(C25:C30)</f>
        <v>9192</v>
      </c>
      <c r="D31" s="83">
        <v>921</v>
      </c>
      <c r="E31" s="83">
        <v>8271</v>
      </c>
      <c r="F31" s="83">
        <v>3390</v>
      </c>
      <c r="G31" s="165">
        <v>1998</v>
      </c>
      <c r="H31" s="100">
        <v>2880</v>
      </c>
      <c r="I31" s="83">
        <v>100</v>
      </c>
      <c r="J31" s="84">
        <v>31.331592689295039</v>
      </c>
      <c r="K31" s="85">
        <v>5.604639395944421</v>
      </c>
      <c r="L31" s="100">
        <v>303</v>
      </c>
      <c r="M31" s="83">
        <f t="shared" si="23"/>
        <v>100</v>
      </c>
      <c r="N31" s="84">
        <f t="shared" si="1"/>
        <v>10.520833333333334</v>
      </c>
      <c r="O31" s="85">
        <f t="shared" si="2"/>
        <v>32.899022801302934</v>
      </c>
      <c r="P31" s="100">
        <v>2577</v>
      </c>
      <c r="Q31" s="83">
        <f t="shared" si="24"/>
        <v>100</v>
      </c>
      <c r="R31" s="84">
        <f t="shared" si="4"/>
        <v>89.479166666666671</v>
      </c>
      <c r="S31" s="85">
        <f t="shared" si="5"/>
        <v>31.157054769677185</v>
      </c>
      <c r="T31" s="100">
        <v>1290</v>
      </c>
      <c r="U31" s="83">
        <f t="shared" si="25"/>
        <v>100</v>
      </c>
      <c r="V31" s="84">
        <f t="shared" si="7"/>
        <v>44.791666666666664</v>
      </c>
      <c r="W31" s="85">
        <f t="shared" si="8"/>
        <v>38.053097345132741</v>
      </c>
      <c r="X31" s="100">
        <v>509</v>
      </c>
      <c r="Y31" s="83">
        <f t="shared" si="26"/>
        <v>100</v>
      </c>
      <c r="Z31" s="84">
        <f t="shared" si="10"/>
        <v>17.673611111111111</v>
      </c>
      <c r="AA31" s="85">
        <f t="shared" si="11"/>
        <v>25.475475475475477</v>
      </c>
    </row>
    <row r="32" spans="1:27" s="168" customFormat="1" x14ac:dyDescent="0.25">
      <c r="A32" s="228" t="s">
        <v>154</v>
      </c>
      <c r="B32" s="167" t="s">
        <v>87</v>
      </c>
      <c r="C32" s="98">
        <v>4594</v>
      </c>
      <c r="D32" s="154">
        <v>547</v>
      </c>
      <c r="E32" s="154">
        <v>4047</v>
      </c>
      <c r="F32" s="154">
        <v>1697</v>
      </c>
      <c r="G32" s="163">
        <v>975</v>
      </c>
      <c r="H32" s="98">
        <v>1561</v>
      </c>
      <c r="I32" s="80">
        <v>82.244467860906212</v>
      </c>
      <c r="J32" s="80">
        <v>33.979103178058338</v>
      </c>
      <c r="K32" s="81">
        <v>3.0377923948157086</v>
      </c>
      <c r="L32" s="98">
        <v>189</v>
      </c>
      <c r="M32" s="80">
        <f>100*L32/L$35</f>
        <v>84</v>
      </c>
      <c r="N32" s="80">
        <f t="shared" si="1"/>
        <v>12.107623318385651</v>
      </c>
      <c r="O32" s="81">
        <f t="shared" si="2"/>
        <v>34.552102376599635</v>
      </c>
      <c r="P32" s="98">
        <v>1372</v>
      </c>
      <c r="Q32" s="80">
        <f>100*P32/P$35</f>
        <v>82.008368200836827</v>
      </c>
      <c r="R32" s="80">
        <f t="shared" si="4"/>
        <v>87.892376681614351</v>
      </c>
      <c r="S32" s="81">
        <f t="shared" si="5"/>
        <v>33.901655547319002</v>
      </c>
      <c r="T32" s="98">
        <v>677</v>
      </c>
      <c r="U32" s="80">
        <f>100*T32/T$35</f>
        <v>83.683559950556244</v>
      </c>
      <c r="V32" s="80">
        <f t="shared" si="7"/>
        <v>43.36963484945548</v>
      </c>
      <c r="W32" s="81">
        <f t="shared" si="8"/>
        <v>39.893930465527404</v>
      </c>
      <c r="X32" s="98">
        <v>266</v>
      </c>
      <c r="Y32" s="80">
        <f>100*X32/X$35</f>
        <v>79.402985074626869</v>
      </c>
      <c r="Z32" s="80">
        <f t="shared" si="10"/>
        <v>17.04035874439462</v>
      </c>
      <c r="AA32" s="81">
        <f t="shared" si="11"/>
        <v>27.282051282051281</v>
      </c>
    </row>
    <row r="33" spans="1:27" s="168" customFormat="1" x14ac:dyDescent="0.25">
      <c r="A33" s="229"/>
      <c r="B33" s="169" t="s">
        <v>138</v>
      </c>
      <c r="C33" s="99">
        <v>741</v>
      </c>
      <c r="D33" s="155">
        <v>63</v>
      </c>
      <c r="E33" s="155">
        <v>678</v>
      </c>
      <c r="F33" s="155">
        <v>238</v>
      </c>
      <c r="G33" s="164">
        <v>169</v>
      </c>
      <c r="H33" s="99">
        <v>200</v>
      </c>
      <c r="I33" s="68">
        <v>10.537407797681769</v>
      </c>
      <c r="J33" s="68">
        <v>26.990553306342779</v>
      </c>
      <c r="K33" s="82">
        <v>0.38921106916280701</v>
      </c>
      <c r="L33" s="99">
        <v>14</v>
      </c>
      <c r="M33" s="68">
        <f t="shared" ref="M33:M35" si="28">100*L33/L$35</f>
        <v>6.2222222222222223</v>
      </c>
      <c r="N33" s="68">
        <f t="shared" si="1"/>
        <v>7</v>
      </c>
      <c r="O33" s="82">
        <f t="shared" si="2"/>
        <v>22.222222222222221</v>
      </c>
      <c r="P33" s="99">
        <v>186</v>
      </c>
      <c r="Q33" s="68">
        <f t="shared" ref="Q33:Q35" si="29">100*P33/P$35</f>
        <v>11.117752540346682</v>
      </c>
      <c r="R33" s="68">
        <f t="shared" si="4"/>
        <v>93</v>
      </c>
      <c r="S33" s="82">
        <f t="shared" si="5"/>
        <v>27.43362831858407</v>
      </c>
      <c r="T33" s="99">
        <v>71</v>
      </c>
      <c r="U33" s="68">
        <f t="shared" ref="U33:U35" si="30">100*T33/T$35</f>
        <v>8.776266996291719</v>
      </c>
      <c r="V33" s="68">
        <f t="shared" si="7"/>
        <v>35.5</v>
      </c>
      <c r="W33" s="82">
        <f t="shared" si="8"/>
        <v>29.831932773109244</v>
      </c>
      <c r="X33" s="99">
        <v>46</v>
      </c>
      <c r="Y33" s="68">
        <f t="shared" ref="Y33:Y35" si="31">100*X33/X$35</f>
        <v>13.73134328358209</v>
      </c>
      <c r="Z33" s="68">
        <f t="shared" si="10"/>
        <v>23</v>
      </c>
      <c r="AA33" s="82">
        <f t="shared" si="11"/>
        <v>27.218934911242602</v>
      </c>
    </row>
    <row r="34" spans="1:27" s="168" customFormat="1" x14ac:dyDescent="0.25">
      <c r="A34" s="229"/>
      <c r="B34" s="169" t="s">
        <v>18</v>
      </c>
      <c r="C34" s="99">
        <v>524</v>
      </c>
      <c r="D34" s="155">
        <v>96</v>
      </c>
      <c r="E34" s="155">
        <v>428</v>
      </c>
      <c r="F34" s="155">
        <v>176</v>
      </c>
      <c r="G34" s="164">
        <v>135</v>
      </c>
      <c r="H34" s="99">
        <v>137</v>
      </c>
      <c r="I34" s="68">
        <v>7.2181243414120129</v>
      </c>
      <c r="J34" s="68">
        <v>26.145038167938932</v>
      </c>
      <c r="K34" s="82">
        <v>0.26660958237652277</v>
      </c>
      <c r="L34" s="99">
        <f>L35-SUM(L32:L33)</f>
        <v>22</v>
      </c>
      <c r="M34" s="68">
        <f t="shared" si="28"/>
        <v>9.7777777777777786</v>
      </c>
      <c r="N34" s="68">
        <f t="shared" si="1"/>
        <v>16.058394160583941</v>
      </c>
      <c r="O34" s="82">
        <f t="shared" si="2"/>
        <v>22.916666666666668</v>
      </c>
      <c r="P34" s="99">
        <f>P35-SUM(P32:P33)</f>
        <v>115</v>
      </c>
      <c r="Q34" s="68">
        <f>100*P34/P$35</f>
        <v>6.8738792588164976</v>
      </c>
      <c r="R34" s="68">
        <f t="shared" si="4"/>
        <v>83.941605839416056</v>
      </c>
      <c r="S34" s="82">
        <f t="shared" si="5"/>
        <v>26.869158878504674</v>
      </c>
      <c r="T34" s="99">
        <f t="shared" ref="T34:X34" si="32">T35-SUM(T32:T33)</f>
        <v>61</v>
      </c>
      <c r="U34" s="68">
        <f>100*T34/T$35</f>
        <v>7.5401730531520395</v>
      </c>
      <c r="V34" s="68">
        <f t="shared" si="7"/>
        <v>44.525547445255476</v>
      </c>
      <c r="W34" s="82">
        <f t="shared" si="8"/>
        <v>34.659090909090907</v>
      </c>
      <c r="X34" s="99">
        <f t="shared" si="32"/>
        <v>23</v>
      </c>
      <c r="Y34" s="68">
        <f>100*X34/X$35</f>
        <v>6.8656716417910451</v>
      </c>
      <c r="Z34" s="68">
        <f t="shared" si="10"/>
        <v>16.788321167883211</v>
      </c>
      <c r="AA34" s="82">
        <f t="shared" si="11"/>
        <v>17.037037037037038</v>
      </c>
    </row>
    <row r="35" spans="1:27" s="168" customFormat="1" x14ac:dyDescent="0.25">
      <c r="A35" s="230"/>
      <c r="B35" s="170" t="s">
        <v>23</v>
      </c>
      <c r="C35" s="100">
        <f>SUM(C32:C34)</f>
        <v>5859</v>
      </c>
      <c r="D35" s="83">
        <v>706</v>
      </c>
      <c r="E35" s="83">
        <v>5153</v>
      </c>
      <c r="F35" s="83">
        <v>2111</v>
      </c>
      <c r="G35" s="165">
        <v>1279</v>
      </c>
      <c r="H35" s="100">
        <v>1898</v>
      </c>
      <c r="I35" s="83">
        <v>100</v>
      </c>
      <c r="J35" s="84">
        <v>32.394606588154979</v>
      </c>
      <c r="K35" s="85">
        <v>3.6936130463550385</v>
      </c>
      <c r="L35" s="100">
        <v>225</v>
      </c>
      <c r="M35" s="83">
        <f t="shared" si="28"/>
        <v>100</v>
      </c>
      <c r="N35" s="84">
        <f t="shared" si="1"/>
        <v>11.854583772391992</v>
      </c>
      <c r="O35" s="85">
        <f t="shared" si="2"/>
        <v>31.869688385269122</v>
      </c>
      <c r="P35" s="100">
        <v>1673</v>
      </c>
      <c r="Q35" s="83">
        <f t="shared" si="29"/>
        <v>100</v>
      </c>
      <c r="R35" s="84">
        <f t="shared" si="4"/>
        <v>88.14541622760801</v>
      </c>
      <c r="S35" s="85">
        <f t="shared" si="5"/>
        <v>32.466524354744806</v>
      </c>
      <c r="T35" s="100">
        <v>809</v>
      </c>
      <c r="U35" s="83">
        <f t="shared" si="30"/>
        <v>100</v>
      </c>
      <c r="V35" s="84">
        <f t="shared" si="7"/>
        <v>42.623814541622764</v>
      </c>
      <c r="W35" s="85">
        <f t="shared" si="8"/>
        <v>38.323069635243961</v>
      </c>
      <c r="X35" s="100">
        <v>335</v>
      </c>
      <c r="Y35" s="83">
        <f t="shared" si="31"/>
        <v>100</v>
      </c>
      <c r="Z35" s="84">
        <f t="shared" si="10"/>
        <v>17.650158061116965</v>
      </c>
      <c r="AA35" s="85">
        <f t="shared" si="11"/>
        <v>26.192337763878029</v>
      </c>
    </row>
    <row r="36" spans="1:27" s="168" customFormat="1" x14ac:dyDescent="0.25">
      <c r="A36" s="227" t="s">
        <v>18</v>
      </c>
      <c r="B36" s="227"/>
      <c r="C36" s="182">
        <v>228913</v>
      </c>
      <c r="D36" s="171">
        <v>150869</v>
      </c>
      <c r="E36" s="171">
        <v>78044</v>
      </c>
      <c r="F36" s="171">
        <v>77520</v>
      </c>
      <c r="G36" s="178">
        <v>53071</v>
      </c>
      <c r="H36" s="182">
        <v>1662</v>
      </c>
      <c r="I36" s="171">
        <v>100</v>
      </c>
      <c r="J36" s="172">
        <v>1.7544248769019208</v>
      </c>
      <c r="K36" s="173">
        <v>1.5393297785389017</v>
      </c>
      <c r="L36" s="182">
        <v>884</v>
      </c>
      <c r="M36" s="171">
        <f>100*L36/L$36</f>
        <v>100</v>
      </c>
      <c r="N36" s="172">
        <f t="shared" si="1"/>
        <v>53.18892900120337</v>
      </c>
      <c r="O36" s="173">
        <f t="shared" si="2"/>
        <v>0.58593879458338027</v>
      </c>
      <c r="P36" s="182">
        <v>778</v>
      </c>
      <c r="Q36" s="171">
        <f>100*P36/P$36</f>
        <v>100</v>
      </c>
      <c r="R36" s="172">
        <f t="shared" si="4"/>
        <v>46.81107099879663</v>
      </c>
      <c r="S36" s="173">
        <f t="shared" si="5"/>
        <v>0.99687355850545845</v>
      </c>
      <c r="T36" s="182">
        <v>973</v>
      </c>
      <c r="U36" s="171">
        <f>100*T36/T$36</f>
        <v>100</v>
      </c>
      <c r="V36" s="172">
        <f t="shared" si="7"/>
        <v>58.5439229843562</v>
      </c>
      <c r="W36" s="173">
        <f t="shared" si="8"/>
        <v>1.2551599587203301</v>
      </c>
      <c r="X36" s="182">
        <v>196</v>
      </c>
      <c r="Y36" s="171">
        <f>100*X36/X$36</f>
        <v>100</v>
      </c>
      <c r="Z36" s="172">
        <f t="shared" si="10"/>
        <v>11.793020457280385</v>
      </c>
      <c r="AA36" s="173">
        <f t="shared" si="11"/>
        <v>0.36931657590774625</v>
      </c>
    </row>
    <row r="37" spans="1:27" s="168" customFormat="1" x14ac:dyDescent="0.25">
      <c r="A37" s="216" t="s">
        <v>3</v>
      </c>
      <c r="B37" s="217"/>
      <c r="C37" s="185">
        <v>366832</v>
      </c>
      <c r="D37" s="180">
        <v>206665</v>
      </c>
      <c r="E37" s="180">
        <v>160167</v>
      </c>
      <c r="F37" s="180">
        <v>140451</v>
      </c>
      <c r="G37" s="181">
        <v>76520</v>
      </c>
      <c r="H37" s="185">
        <v>51386</v>
      </c>
      <c r="I37" s="120">
        <v>100</v>
      </c>
      <c r="J37" s="121">
        <v>14.008047280498975</v>
      </c>
      <c r="K37" s="122">
        <v>100</v>
      </c>
      <c r="L37" s="185">
        <v>16968</v>
      </c>
      <c r="M37" s="180">
        <f>100*L37/L$37</f>
        <v>100</v>
      </c>
      <c r="N37" s="187">
        <f t="shared" si="1"/>
        <v>33.020667107772546</v>
      </c>
      <c r="O37" s="188">
        <f t="shared" si="2"/>
        <v>8.2103887934580122</v>
      </c>
      <c r="P37" s="185">
        <v>34418</v>
      </c>
      <c r="Q37" s="180">
        <f>100*P37/P$37</f>
        <v>100</v>
      </c>
      <c r="R37" s="187">
        <f t="shared" si="4"/>
        <v>66.979332892227461</v>
      </c>
      <c r="S37" s="188">
        <f t="shared" si="5"/>
        <v>21.488821043036332</v>
      </c>
      <c r="T37" s="185">
        <v>28851</v>
      </c>
      <c r="U37" s="180">
        <f>100*T37/T$37</f>
        <v>100</v>
      </c>
      <c r="V37" s="187">
        <f t="shared" si="7"/>
        <v>56.145642782080721</v>
      </c>
      <c r="W37" s="188">
        <f t="shared" si="8"/>
        <v>20.541683576478629</v>
      </c>
      <c r="X37" s="185">
        <v>6182</v>
      </c>
      <c r="Y37" s="180">
        <f>100*X37/X$37</f>
        <v>100</v>
      </c>
      <c r="Z37" s="187">
        <f t="shared" si="10"/>
        <v>12.030514147822364</v>
      </c>
      <c r="AA37" s="188">
        <f t="shared" si="11"/>
        <v>8.0789336121275479</v>
      </c>
    </row>
    <row r="38" spans="1:27" s="168" customFormat="1" x14ac:dyDescent="0.25">
      <c r="A38" s="25" t="s">
        <v>21</v>
      </c>
      <c r="B38" s="174"/>
      <c r="C38" s="64"/>
      <c r="D38" s="64"/>
      <c r="E38" s="64"/>
      <c r="F38" s="64"/>
      <c r="G38" s="64"/>
      <c r="H38" s="64"/>
      <c r="I38" s="174"/>
      <c r="J38" s="174"/>
      <c r="K38" s="174"/>
      <c r="L38" s="64"/>
      <c r="O38" s="174"/>
      <c r="P38" s="64"/>
      <c r="T38" s="64"/>
    </row>
    <row r="39" spans="1:27" s="168" customFormat="1" x14ac:dyDescent="0.25">
      <c r="A39" s="25" t="s">
        <v>4</v>
      </c>
      <c r="B39" s="174"/>
      <c r="C39" s="174"/>
      <c r="D39" s="174"/>
      <c r="E39" s="174"/>
      <c r="F39" s="174"/>
      <c r="G39" s="174"/>
      <c r="H39" s="174"/>
      <c r="I39" s="174"/>
      <c r="J39" s="174"/>
      <c r="K39" s="174"/>
      <c r="L39" s="174"/>
      <c r="O39" s="174"/>
      <c r="P39" s="174"/>
      <c r="T39" s="174"/>
    </row>
    <row r="40" spans="1:27" s="168" customFormat="1" x14ac:dyDescent="0.25">
      <c r="A40" s="26" t="s">
        <v>321</v>
      </c>
      <c r="B40" s="174"/>
      <c r="C40" s="186"/>
      <c r="D40" s="186"/>
      <c r="E40" s="186"/>
      <c r="F40" s="186"/>
      <c r="G40" s="186"/>
      <c r="H40" s="186"/>
      <c r="I40" s="174"/>
      <c r="J40" s="174"/>
      <c r="K40" s="174"/>
      <c r="L40" s="186"/>
      <c r="N40" s="174"/>
      <c r="P40" s="186"/>
      <c r="S40" s="186"/>
    </row>
    <row r="41" spans="1:27" x14ac:dyDescent="0.25">
      <c r="E41" s="11"/>
      <c r="F41" s="11"/>
      <c r="G41" s="11"/>
      <c r="K41"/>
      <c r="L41" s="11"/>
      <c r="Q41"/>
      <c r="R41" s="11"/>
      <c r="U41" s="11"/>
    </row>
    <row r="42" spans="1:27" x14ac:dyDescent="0.25">
      <c r="E42" s="11"/>
      <c r="F42" s="11"/>
      <c r="G42" s="11"/>
      <c r="K42"/>
      <c r="L42" s="11"/>
      <c r="Q42"/>
      <c r="R42" s="11"/>
      <c r="U42" s="11"/>
    </row>
  </sheetData>
  <mergeCells count="13">
    <mergeCell ref="X2:AA2"/>
    <mergeCell ref="A32:A35"/>
    <mergeCell ref="A36:B36"/>
    <mergeCell ref="A37:B37"/>
    <mergeCell ref="A25:A31"/>
    <mergeCell ref="A4:A10"/>
    <mergeCell ref="A11:A16"/>
    <mergeCell ref="A17:A24"/>
    <mergeCell ref="C2:G2"/>
    <mergeCell ref="H2:K2"/>
    <mergeCell ref="L2:O2"/>
    <mergeCell ref="P2:S2"/>
    <mergeCell ref="T2:W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topLeftCell="A13" zoomScale="55" zoomScaleNormal="55" workbookViewId="0">
      <selection activeCell="A30" sqref="A30"/>
    </sheetView>
  </sheetViews>
  <sheetFormatPr baseColWidth="10" defaultRowHeight="15" x14ac:dyDescent="0.25"/>
  <cols>
    <col min="1" max="1" width="60.5703125" customWidth="1"/>
    <col min="2" max="2" width="66.42578125" bestFit="1" customWidth="1"/>
    <col min="3" max="4" width="14.28515625" style="11" customWidth="1"/>
    <col min="5" max="5" width="17.7109375" customWidth="1"/>
    <col min="6" max="7" width="10.7109375" bestFit="1" customWidth="1"/>
    <col min="8" max="8" width="14.28515625" style="11" customWidth="1"/>
    <col min="11" max="11" width="14.28515625" style="11" customWidth="1"/>
    <col min="14" max="14" width="14.28515625" style="11" customWidth="1"/>
    <col min="17" max="17" width="14.28515625" style="11" customWidth="1"/>
    <col min="21" max="21" width="18.28515625" customWidth="1"/>
    <col min="22" max="22" width="18.85546875" customWidth="1"/>
    <col min="23" max="23" width="14.28515625" style="11" customWidth="1"/>
    <col min="24" max="24" width="12.7109375" style="11" customWidth="1"/>
    <col min="25" max="25" width="15.28515625" style="11" customWidth="1"/>
    <col min="26" max="27" width="14.28515625" style="11" customWidth="1"/>
  </cols>
  <sheetData>
    <row r="1" spans="1:27" ht="15.75" x14ac:dyDescent="0.25">
      <c r="A1" s="12" t="s">
        <v>280</v>
      </c>
      <c r="B1" s="18"/>
      <c r="C1" s="18"/>
      <c r="D1" s="18"/>
      <c r="E1" s="11"/>
      <c r="F1" s="11"/>
      <c r="G1" s="11"/>
      <c r="H1" s="18"/>
      <c r="K1" s="18"/>
      <c r="N1" s="18"/>
      <c r="Q1" s="18"/>
      <c r="U1" s="12"/>
      <c r="V1" s="18"/>
      <c r="W1" s="18"/>
      <c r="X1" s="18"/>
      <c r="Y1" s="18"/>
      <c r="Z1" s="18"/>
      <c r="AA1" s="18"/>
    </row>
    <row r="2" spans="1:27" ht="15.75" x14ac:dyDescent="0.25">
      <c r="A2" s="12"/>
      <c r="B2" s="18"/>
      <c r="C2" s="224" t="s">
        <v>23</v>
      </c>
      <c r="D2" s="225"/>
      <c r="E2" s="225"/>
      <c r="F2" s="225"/>
      <c r="G2" s="226"/>
      <c r="H2" s="224" t="s">
        <v>281</v>
      </c>
      <c r="I2" s="225"/>
      <c r="J2" s="225"/>
      <c r="K2" s="226"/>
      <c r="L2" s="224" t="s">
        <v>282</v>
      </c>
      <c r="M2" s="225"/>
      <c r="N2" s="225"/>
      <c r="O2" s="226"/>
      <c r="P2" s="224" t="s">
        <v>283</v>
      </c>
      <c r="Q2" s="225"/>
      <c r="R2" s="225"/>
      <c r="S2" s="226"/>
      <c r="T2" s="224" t="s">
        <v>84</v>
      </c>
      <c r="U2" s="225"/>
      <c r="V2" s="225"/>
      <c r="W2" s="226"/>
      <c r="X2" s="224" t="s">
        <v>83</v>
      </c>
      <c r="Y2" s="225"/>
      <c r="Z2" s="225"/>
      <c r="AA2" s="226"/>
    </row>
    <row r="3" spans="1:27" ht="165" x14ac:dyDescent="0.25">
      <c r="A3" s="128" t="s">
        <v>20</v>
      </c>
      <c r="B3" s="127" t="s">
        <v>19</v>
      </c>
      <c r="C3" s="94" t="s">
        <v>1</v>
      </c>
      <c r="D3" s="78" t="s">
        <v>11</v>
      </c>
      <c r="E3" s="78" t="s">
        <v>45</v>
      </c>
      <c r="F3" s="78" t="s">
        <v>48</v>
      </c>
      <c r="G3" s="166" t="s">
        <v>51</v>
      </c>
      <c r="H3" s="94" t="s">
        <v>284</v>
      </c>
      <c r="I3" s="78" t="s">
        <v>285</v>
      </c>
      <c r="J3" s="78" t="s">
        <v>286</v>
      </c>
      <c r="K3" s="79" t="s">
        <v>287</v>
      </c>
      <c r="L3" s="94" t="s">
        <v>288</v>
      </c>
      <c r="M3" s="78" t="s">
        <v>43</v>
      </c>
      <c r="N3" s="78" t="s">
        <v>44</v>
      </c>
      <c r="O3" s="79" t="s">
        <v>289</v>
      </c>
      <c r="P3" s="94" t="s">
        <v>45</v>
      </c>
      <c r="Q3" s="78" t="s">
        <v>46</v>
      </c>
      <c r="R3" s="78" t="s">
        <v>47</v>
      </c>
      <c r="S3" s="79" t="s">
        <v>290</v>
      </c>
      <c r="T3" s="94" t="s">
        <v>48</v>
      </c>
      <c r="U3" s="78" t="s">
        <v>49</v>
      </c>
      <c r="V3" s="78" t="s">
        <v>50</v>
      </c>
      <c r="W3" s="79" t="s">
        <v>291</v>
      </c>
      <c r="X3" s="94" t="s">
        <v>51</v>
      </c>
      <c r="Y3" s="78" t="s">
        <v>52</v>
      </c>
      <c r="Z3" s="78" t="s">
        <v>53</v>
      </c>
      <c r="AA3" s="79" t="s">
        <v>292</v>
      </c>
    </row>
    <row r="4" spans="1:27" s="168" customFormat="1" x14ac:dyDescent="0.25">
      <c r="A4" s="228" t="s">
        <v>91</v>
      </c>
      <c r="B4" s="167" t="s">
        <v>149</v>
      </c>
      <c r="C4" s="156">
        <v>20717</v>
      </c>
      <c r="D4" s="154">
        <v>11378</v>
      </c>
      <c r="E4" s="154">
        <v>9339</v>
      </c>
      <c r="F4" s="154">
        <v>8884</v>
      </c>
      <c r="G4" s="163">
        <v>3800</v>
      </c>
      <c r="H4" s="156">
        <v>10266</v>
      </c>
      <c r="I4" s="80">
        <v>90.601006089489019</v>
      </c>
      <c r="J4" s="80">
        <v>49.553506781869963</v>
      </c>
      <c r="K4" s="81">
        <v>16.000374059007807</v>
      </c>
      <c r="L4" s="156">
        <v>5374</v>
      </c>
      <c r="M4" s="80">
        <f>100*L4/L$9</f>
        <v>90.486613908065337</v>
      </c>
      <c r="N4" s="80">
        <f>100*L4/$H4</f>
        <v>52.3475550360413</v>
      </c>
      <c r="O4" s="80">
        <f>100*L4/$D4</f>
        <v>47.231499384777642</v>
      </c>
      <c r="P4" s="156">
        <v>4892</v>
      </c>
      <c r="Q4" s="80">
        <f>100*P4/P$9</f>
        <v>90.727002967359056</v>
      </c>
      <c r="R4" s="80">
        <f>100*P4/$H4</f>
        <v>47.6524449639587</v>
      </c>
      <c r="S4" s="80">
        <f>100*P4/$E4</f>
        <v>52.382482064460866</v>
      </c>
      <c r="T4" s="156">
        <v>5083</v>
      </c>
      <c r="U4" s="80">
        <f>100*T4/T$9</f>
        <v>91.651640822214205</v>
      </c>
      <c r="V4" s="80">
        <f>100*T4/$H4</f>
        <v>49.512955386713422</v>
      </c>
      <c r="W4" s="80">
        <f>100*T4/$F4</f>
        <v>57.215218370103557</v>
      </c>
      <c r="X4" s="156">
        <v>1531</v>
      </c>
      <c r="Y4" s="80">
        <f>100*X4/X$9</f>
        <v>87.686139747995412</v>
      </c>
      <c r="Z4" s="80">
        <f>100*X4/$H4</f>
        <v>14.913306058834989</v>
      </c>
      <c r="AA4" s="80">
        <f>100*X4/$G4</f>
        <v>40.289473684210527</v>
      </c>
    </row>
    <row r="5" spans="1:27" s="168" customFormat="1" x14ac:dyDescent="0.25">
      <c r="A5" s="229"/>
      <c r="B5" s="169" t="s">
        <v>117</v>
      </c>
      <c r="C5" s="157">
        <v>14125</v>
      </c>
      <c r="D5" s="155">
        <v>8733</v>
      </c>
      <c r="E5" s="155">
        <v>5392</v>
      </c>
      <c r="F5" s="155">
        <v>4978</v>
      </c>
      <c r="G5" s="164">
        <v>3058</v>
      </c>
      <c r="H5" s="157">
        <v>439</v>
      </c>
      <c r="I5" s="68">
        <v>3.8743270673373931</v>
      </c>
      <c r="J5" s="68">
        <v>3.1079646017699116</v>
      </c>
      <c r="K5" s="82">
        <v>0.68421626844968131</v>
      </c>
      <c r="L5" s="157">
        <v>242</v>
      </c>
      <c r="M5" s="68">
        <f t="shared" ref="M5:M9" si="0">100*L5/L$9</f>
        <v>4.0747600606162653</v>
      </c>
      <c r="N5" s="68">
        <f t="shared" ref="N5:N27" si="1">100*L5/$H5</f>
        <v>55.125284738041003</v>
      </c>
      <c r="O5" s="68">
        <f t="shared" ref="O5:O27" si="2">100*L5/$D5</f>
        <v>2.7710981335165465</v>
      </c>
      <c r="P5" s="157">
        <v>197</v>
      </c>
      <c r="Q5" s="68">
        <f t="shared" ref="Q5:Q9" si="3">100*P5/P$9</f>
        <v>3.6535608308605343</v>
      </c>
      <c r="R5" s="68">
        <f t="shared" ref="R5:R27" si="4">100*P5/$H5</f>
        <v>44.874715261958997</v>
      </c>
      <c r="S5" s="68">
        <f t="shared" ref="S5:S26" si="5">100*P5/$E5</f>
        <v>3.6535608308605343</v>
      </c>
      <c r="T5" s="157">
        <v>197</v>
      </c>
      <c r="U5" s="68">
        <f t="shared" ref="U5:U9" si="6">100*T5/T$9</f>
        <v>3.5521096285611251</v>
      </c>
      <c r="V5" s="68">
        <f t="shared" ref="V5:V27" si="7">100*T5/$H5</f>
        <v>44.874715261958997</v>
      </c>
      <c r="W5" s="68">
        <f t="shared" ref="W5:W27" si="8">100*T5/$F5</f>
        <v>3.9574126155082361</v>
      </c>
      <c r="X5" s="157">
        <v>91</v>
      </c>
      <c r="Y5" s="68">
        <f t="shared" ref="Y5:Y8" si="9">100*X5/X$9</f>
        <v>5.2119129438717069</v>
      </c>
      <c r="Z5" s="68">
        <f t="shared" ref="Z5:Z27" si="10">100*X5/$H5</f>
        <v>20.728929384965831</v>
      </c>
      <c r="AA5" s="68">
        <f t="shared" ref="AA5:AA27" si="11">100*X5/$G5</f>
        <v>2.9758011772400264</v>
      </c>
    </row>
    <row r="6" spans="1:27" s="168" customFormat="1" x14ac:dyDescent="0.25">
      <c r="A6" s="229"/>
      <c r="B6" s="169" t="s">
        <v>122</v>
      </c>
      <c r="C6" s="157">
        <v>10674</v>
      </c>
      <c r="D6" s="155">
        <v>7573</v>
      </c>
      <c r="E6" s="155">
        <v>3101</v>
      </c>
      <c r="F6" s="155">
        <v>3358</v>
      </c>
      <c r="G6" s="164">
        <v>2626</v>
      </c>
      <c r="H6" s="157">
        <v>184</v>
      </c>
      <c r="I6" s="68">
        <v>1.6238637366516635</v>
      </c>
      <c r="J6" s="68">
        <v>1.7238148772718755</v>
      </c>
      <c r="K6" s="82">
        <v>0.28677857265316936</v>
      </c>
      <c r="L6" s="157">
        <v>118</v>
      </c>
      <c r="M6" s="68">
        <f t="shared" si="0"/>
        <v>1.9868664758376831</v>
      </c>
      <c r="N6" s="68">
        <f t="shared" si="1"/>
        <v>64.130434782608702</v>
      </c>
      <c r="O6" s="68">
        <f t="shared" si="2"/>
        <v>1.5581671728509177</v>
      </c>
      <c r="P6" s="157">
        <v>66</v>
      </c>
      <c r="Q6" s="68">
        <f t="shared" si="3"/>
        <v>1.2240356083086052</v>
      </c>
      <c r="R6" s="68">
        <f t="shared" si="4"/>
        <v>35.869565217391305</v>
      </c>
      <c r="S6" s="68">
        <f t="shared" si="5"/>
        <v>2.1283456949371171</v>
      </c>
      <c r="T6" s="157">
        <v>79</v>
      </c>
      <c r="U6" s="68">
        <f t="shared" si="6"/>
        <v>1.42445005409304</v>
      </c>
      <c r="V6" s="68">
        <f t="shared" si="7"/>
        <v>42.934782608695649</v>
      </c>
      <c r="W6" s="68">
        <f t="shared" si="8"/>
        <v>2.3525908278737342</v>
      </c>
      <c r="X6" s="157">
        <v>35</v>
      </c>
      <c r="Y6" s="68">
        <f t="shared" si="9"/>
        <v>2.004581901489118</v>
      </c>
      <c r="Z6" s="68">
        <f t="shared" si="10"/>
        <v>19.021739130434781</v>
      </c>
      <c r="AA6" s="68">
        <f t="shared" si="11"/>
        <v>1.3328255902513328</v>
      </c>
    </row>
    <row r="7" spans="1:27" s="168" customFormat="1" x14ac:dyDescent="0.25">
      <c r="A7" s="229"/>
      <c r="B7" s="169" t="s">
        <v>157</v>
      </c>
      <c r="C7" s="157">
        <v>4995</v>
      </c>
      <c r="D7" s="155">
        <v>2620</v>
      </c>
      <c r="E7" s="155">
        <v>2375</v>
      </c>
      <c r="F7" s="155">
        <v>1389</v>
      </c>
      <c r="G7" s="164">
        <v>1356</v>
      </c>
      <c r="H7" s="157">
        <v>125</v>
      </c>
      <c r="I7" s="68">
        <v>1.1031682993557497</v>
      </c>
      <c r="J7" s="68">
        <v>2.5025025025025025</v>
      </c>
      <c r="K7" s="82">
        <v>0.19482239990025094</v>
      </c>
      <c r="L7" s="157">
        <v>56</v>
      </c>
      <c r="M7" s="68">
        <f t="shared" si="0"/>
        <v>0.94291968344839194</v>
      </c>
      <c r="N7" s="68">
        <f t="shared" si="1"/>
        <v>44.8</v>
      </c>
      <c r="O7" s="68">
        <f t="shared" si="2"/>
        <v>2.1374045801526718</v>
      </c>
      <c r="P7" s="157">
        <v>69</v>
      </c>
      <c r="Q7" s="68">
        <f t="shared" si="3"/>
        <v>1.279673590504451</v>
      </c>
      <c r="R7" s="68">
        <f t="shared" si="4"/>
        <v>55.2</v>
      </c>
      <c r="S7" s="68">
        <f t="shared" si="5"/>
        <v>2.905263157894737</v>
      </c>
      <c r="T7" s="157">
        <v>41</v>
      </c>
      <c r="U7" s="68">
        <f t="shared" si="6"/>
        <v>0.73927154706094478</v>
      </c>
      <c r="V7" s="68">
        <f t="shared" si="7"/>
        <v>32.799999999999997</v>
      </c>
      <c r="W7" s="68">
        <f t="shared" si="8"/>
        <v>2.9517638588912889</v>
      </c>
      <c r="X7" s="157">
        <v>32</v>
      </c>
      <c r="Y7" s="68">
        <f t="shared" si="9"/>
        <v>1.8327605956471935</v>
      </c>
      <c r="Z7" s="68">
        <f t="shared" si="10"/>
        <v>25.6</v>
      </c>
      <c r="AA7" s="68">
        <f t="shared" si="11"/>
        <v>2.359882005899705</v>
      </c>
    </row>
    <row r="8" spans="1:27" s="168" customFormat="1" x14ac:dyDescent="0.25">
      <c r="A8" s="229"/>
      <c r="B8" s="169" t="s">
        <v>18</v>
      </c>
      <c r="C8" s="157">
        <v>2911</v>
      </c>
      <c r="D8" s="155">
        <v>1299</v>
      </c>
      <c r="E8" s="155">
        <v>1612</v>
      </c>
      <c r="F8" s="155">
        <v>943</v>
      </c>
      <c r="G8" s="164">
        <v>692</v>
      </c>
      <c r="H8" s="157">
        <v>317</v>
      </c>
      <c r="I8" s="68">
        <v>2.7976348071661814</v>
      </c>
      <c r="J8" s="68">
        <v>10.889728615596015</v>
      </c>
      <c r="K8" s="82">
        <v>0.49406960614703638</v>
      </c>
      <c r="L8" s="157">
        <f>L9-SUM(L4:L7)</f>
        <v>149</v>
      </c>
      <c r="M8" s="68">
        <f t="shared" si="0"/>
        <v>2.5088398720323286</v>
      </c>
      <c r="N8" s="68">
        <f t="shared" si="1"/>
        <v>47.003154574132495</v>
      </c>
      <c r="O8" s="68">
        <f t="shared" si="2"/>
        <v>11.470361816782139</v>
      </c>
      <c r="P8" s="157">
        <f>P9-SUM(P4:P7)</f>
        <v>168</v>
      </c>
      <c r="Q8" s="68">
        <f t="shared" si="3"/>
        <v>3.1157270029673589</v>
      </c>
      <c r="R8" s="68">
        <f t="shared" si="4"/>
        <v>52.996845425867505</v>
      </c>
      <c r="S8" s="68">
        <f t="shared" si="5"/>
        <v>10.421836228287841</v>
      </c>
      <c r="T8" s="157">
        <f>T9-SUM(T4:T7)</f>
        <v>146</v>
      </c>
      <c r="U8" s="68">
        <f t="shared" si="6"/>
        <v>2.6325279480706816</v>
      </c>
      <c r="V8" s="68">
        <f t="shared" si="7"/>
        <v>46.056782334384856</v>
      </c>
      <c r="W8" s="68">
        <f t="shared" si="8"/>
        <v>15.482502651113467</v>
      </c>
      <c r="X8" s="157">
        <f t="shared" ref="X8" si="12">X9-SUM(X4:X7)</f>
        <v>57</v>
      </c>
      <c r="Y8" s="68">
        <f t="shared" si="9"/>
        <v>3.2646048109965635</v>
      </c>
      <c r="Z8" s="68">
        <f t="shared" si="10"/>
        <v>17.981072555205046</v>
      </c>
      <c r="AA8" s="68">
        <f t="shared" si="11"/>
        <v>8.2369942196531785</v>
      </c>
    </row>
    <row r="9" spans="1:27" s="168" customFormat="1" x14ac:dyDescent="0.25">
      <c r="A9" s="230"/>
      <c r="B9" s="170" t="s">
        <v>23</v>
      </c>
      <c r="C9" s="189">
        <f>SUM(C4:C8)</f>
        <v>53422</v>
      </c>
      <c r="D9" s="184">
        <v>31603</v>
      </c>
      <c r="E9" s="184">
        <v>21819</v>
      </c>
      <c r="F9" s="184">
        <v>19552</v>
      </c>
      <c r="G9" s="190">
        <v>11532</v>
      </c>
      <c r="H9" s="189">
        <v>11331</v>
      </c>
      <c r="I9" s="83">
        <v>100</v>
      </c>
      <c r="J9" s="84">
        <v>21.210362771891731</v>
      </c>
      <c r="K9" s="85">
        <v>17.660260906157948</v>
      </c>
      <c r="L9" s="189">
        <v>5939</v>
      </c>
      <c r="M9" s="83">
        <f t="shared" si="0"/>
        <v>100</v>
      </c>
      <c r="N9" s="84">
        <f t="shared" si="1"/>
        <v>52.413732238990377</v>
      </c>
      <c r="O9" s="84">
        <f t="shared" si="2"/>
        <v>18.792519697497074</v>
      </c>
      <c r="P9" s="189">
        <v>5392</v>
      </c>
      <c r="Q9" s="83">
        <f t="shared" si="3"/>
        <v>100</v>
      </c>
      <c r="R9" s="84">
        <f t="shared" si="4"/>
        <v>47.586267761009623</v>
      </c>
      <c r="S9" s="84">
        <f t="shared" si="5"/>
        <v>24.712406618085154</v>
      </c>
      <c r="T9" s="189">
        <v>5546</v>
      </c>
      <c r="U9" s="83">
        <f t="shared" si="6"/>
        <v>100</v>
      </c>
      <c r="V9" s="84">
        <f t="shared" si="7"/>
        <v>48.945371105815902</v>
      </c>
      <c r="W9" s="84">
        <f t="shared" si="8"/>
        <v>28.365384615384617</v>
      </c>
      <c r="X9" s="189">
        <v>1746</v>
      </c>
      <c r="Y9" s="83">
        <f>100*X9/X$9</f>
        <v>100</v>
      </c>
      <c r="Z9" s="84">
        <f t="shared" si="10"/>
        <v>15.409054805401112</v>
      </c>
      <c r="AA9" s="84">
        <f t="shared" si="11"/>
        <v>15.14047866805411</v>
      </c>
    </row>
    <row r="10" spans="1:27" s="168" customFormat="1" x14ac:dyDescent="0.25">
      <c r="A10" s="228" t="s">
        <v>96</v>
      </c>
      <c r="B10" s="167" t="s">
        <v>86</v>
      </c>
      <c r="C10" s="98">
        <v>44948</v>
      </c>
      <c r="D10" s="154">
        <v>29794</v>
      </c>
      <c r="E10" s="154">
        <v>15154</v>
      </c>
      <c r="F10" s="154">
        <v>16078</v>
      </c>
      <c r="G10" s="163">
        <v>9842</v>
      </c>
      <c r="H10" s="98">
        <v>35697</v>
      </c>
      <c r="I10" s="80">
        <v>98.469049983449196</v>
      </c>
      <c r="J10" s="80">
        <v>79.418439085165076</v>
      </c>
      <c r="K10" s="81">
        <v>55.636601673914058</v>
      </c>
      <c r="L10" s="98">
        <v>24044</v>
      </c>
      <c r="M10" s="80">
        <f>100*L10/L$12</f>
        <v>98.609687077061892</v>
      </c>
      <c r="N10" s="80">
        <f t="shared" si="1"/>
        <v>67.355800207300334</v>
      </c>
      <c r="O10" s="80">
        <f t="shared" si="2"/>
        <v>80.700812244075991</v>
      </c>
      <c r="P10" s="98">
        <v>11653</v>
      </c>
      <c r="Q10" s="80">
        <f>100*P10/P$12</f>
        <v>98.180133119892162</v>
      </c>
      <c r="R10" s="80">
        <f t="shared" si="4"/>
        <v>32.644199792699666</v>
      </c>
      <c r="S10" s="80">
        <f t="shared" si="5"/>
        <v>76.897188861026791</v>
      </c>
      <c r="T10" s="98">
        <v>13511</v>
      </c>
      <c r="U10" s="80">
        <f>100*T10/T$12</f>
        <v>98.50539515893847</v>
      </c>
      <c r="V10" s="80">
        <f t="shared" si="7"/>
        <v>37.849118973583217</v>
      </c>
      <c r="W10" s="80">
        <f t="shared" si="8"/>
        <v>84.034083841273784</v>
      </c>
      <c r="X10" s="98">
        <v>7300</v>
      </c>
      <c r="Y10" s="80">
        <f>100*X10/X$12</f>
        <v>98.329741379310349</v>
      </c>
      <c r="Z10" s="80">
        <f t="shared" si="10"/>
        <v>20.449897750511248</v>
      </c>
      <c r="AA10" s="80">
        <f t="shared" si="11"/>
        <v>74.171916277179434</v>
      </c>
    </row>
    <row r="11" spans="1:27" s="168" customFormat="1" x14ac:dyDescent="0.25">
      <c r="A11" s="229"/>
      <c r="B11" s="169" t="s">
        <v>18</v>
      </c>
      <c r="C11" s="99">
        <v>2600</v>
      </c>
      <c r="D11" s="155">
        <v>1575</v>
      </c>
      <c r="E11" s="155">
        <v>1025</v>
      </c>
      <c r="F11" s="155">
        <v>744</v>
      </c>
      <c r="G11" s="164">
        <v>681</v>
      </c>
      <c r="H11" s="99">
        <v>555</v>
      </c>
      <c r="I11" s="68">
        <v>1.530950016550811</v>
      </c>
      <c r="J11" s="68">
        <v>21.346153846153847</v>
      </c>
      <c r="K11" s="82">
        <v>0.86501145555711412</v>
      </c>
      <c r="L11" s="99">
        <f>L12-L10</f>
        <v>339</v>
      </c>
      <c r="M11" s="68">
        <f t="shared" ref="M11:M12" si="13">100*L11/L$12</f>
        <v>1.3903129229381126</v>
      </c>
      <c r="N11" s="68">
        <f t="shared" si="1"/>
        <v>61.081081081081081</v>
      </c>
      <c r="O11" s="68">
        <f t="shared" si="2"/>
        <v>21.523809523809526</v>
      </c>
      <c r="P11" s="99">
        <f>P12-P10</f>
        <v>216</v>
      </c>
      <c r="Q11" s="68">
        <f t="shared" ref="Q11:Q12" si="14">100*P11/P$12</f>
        <v>1.8198668801078439</v>
      </c>
      <c r="R11" s="68">
        <f t="shared" si="4"/>
        <v>38.918918918918919</v>
      </c>
      <c r="S11" s="68">
        <f t="shared" si="5"/>
        <v>21.073170731707318</v>
      </c>
      <c r="T11" s="99">
        <f>T12-T10</f>
        <v>205</v>
      </c>
      <c r="U11" s="68">
        <f t="shared" ref="U11:U12" si="15">100*T11/T$12</f>
        <v>1.494604841061534</v>
      </c>
      <c r="V11" s="68">
        <f t="shared" si="7"/>
        <v>36.936936936936938</v>
      </c>
      <c r="W11" s="68">
        <f t="shared" si="8"/>
        <v>27.553763440860216</v>
      </c>
      <c r="X11" s="99">
        <f t="shared" ref="X11" si="16">X12-X10</f>
        <v>124</v>
      </c>
      <c r="Y11" s="68">
        <f t="shared" ref="Y11:Y12" si="17">100*X11/X$12</f>
        <v>1.6702586206896552</v>
      </c>
      <c r="Z11" s="68">
        <f t="shared" si="10"/>
        <v>22.342342342342342</v>
      </c>
      <c r="AA11" s="68">
        <f t="shared" si="11"/>
        <v>18.208516886930983</v>
      </c>
    </row>
    <row r="12" spans="1:27" s="168" customFormat="1" x14ac:dyDescent="0.25">
      <c r="A12" s="230"/>
      <c r="B12" s="170" t="s">
        <v>23</v>
      </c>
      <c r="C12" s="100">
        <f>C10+C11</f>
        <v>47548</v>
      </c>
      <c r="D12" s="83">
        <v>31369</v>
      </c>
      <c r="E12" s="83">
        <v>16179</v>
      </c>
      <c r="F12" s="83">
        <v>16822</v>
      </c>
      <c r="G12" s="165">
        <v>10523</v>
      </c>
      <c r="H12" s="100">
        <v>36252</v>
      </c>
      <c r="I12" s="83">
        <v>100</v>
      </c>
      <c r="J12" s="84">
        <v>76.242954488096245</v>
      </c>
      <c r="K12" s="85">
        <v>56.501613129471174</v>
      </c>
      <c r="L12" s="100">
        <v>24383</v>
      </c>
      <c r="M12" s="83">
        <f t="shared" si="13"/>
        <v>100</v>
      </c>
      <c r="N12" s="84">
        <f t="shared" si="1"/>
        <v>67.259737393798957</v>
      </c>
      <c r="O12" s="84">
        <f t="shared" si="2"/>
        <v>77.729605661640477</v>
      </c>
      <c r="P12" s="100">
        <v>11869</v>
      </c>
      <c r="Q12" s="83">
        <f t="shared" si="14"/>
        <v>100</v>
      </c>
      <c r="R12" s="84">
        <f t="shared" si="4"/>
        <v>32.740262606201036</v>
      </c>
      <c r="S12" s="84">
        <f t="shared" si="5"/>
        <v>73.360529080907355</v>
      </c>
      <c r="T12" s="100">
        <v>13716</v>
      </c>
      <c r="U12" s="83">
        <f t="shared" si="15"/>
        <v>100</v>
      </c>
      <c r="V12" s="84">
        <f t="shared" si="7"/>
        <v>37.835153922542204</v>
      </c>
      <c r="W12" s="84">
        <f t="shared" si="8"/>
        <v>81.536083699916773</v>
      </c>
      <c r="X12" s="100">
        <v>7424</v>
      </c>
      <c r="Y12" s="83">
        <f t="shared" si="17"/>
        <v>100</v>
      </c>
      <c r="Z12" s="84">
        <f t="shared" si="10"/>
        <v>20.478870131303101</v>
      </c>
      <c r="AA12" s="84">
        <f t="shared" si="11"/>
        <v>70.550223320345907</v>
      </c>
    </row>
    <row r="13" spans="1:27" s="168" customFormat="1" x14ac:dyDescent="0.25">
      <c r="A13" s="228" t="s">
        <v>110</v>
      </c>
      <c r="B13" s="167" t="s">
        <v>161</v>
      </c>
      <c r="C13" s="156">
        <v>7648</v>
      </c>
      <c r="D13" s="154">
        <v>5468</v>
      </c>
      <c r="E13" s="154">
        <v>2180</v>
      </c>
      <c r="F13" s="154">
        <v>2830</v>
      </c>
      <c r="G13" s="163">
        <v>1629</v>
      </c>
      <c r="H13" s="156">
        <v>3829</v>
      </c>
      <c r="I13" s="80">
        <v>88.984429467813158</v>
      </c>
      <c r="J13" s="80">
        <v>50.06537656903766</v>
      </c>
      <c r="K13" s="81">
        <v>5.9677997537444867</v>
      </c>
      <c r="L13" s="156">
        <v>2706</v>
      </c>
      <c r="M13" s="80">
        <f>100*L13/L$18</f>
        <v>90.441176470588232</v>
      </c>
      <c r="N13" s="80">
        <f t="shared" si="1"/>
        <v>70.671193523113089</v>
      </c>
      <c r="O13" s="80">
        <f t="shared" si="2"/>
        <v>49.487929773226043</v>
      </c>
      <c r="P13" s="156">
        <v>1123</v>
      </c>
      <c r="Q13" s="80">
        <f>100*P13/P$18</f>
        <v>85.659801678108309</v>
      </c>
      <c r="R13" s="80">
        <f t="shared" si="4"/>
        <v>29.328806476886914</v>
      </c>
      <c r="S13" s="80">
        <f t="shared" si="5"/>
        <v>51.513761467889907</v>
      </c>
      <c r="T13" s="156">
        <v>1670</v>
      </c>
      <c r="U13" s="80">
        <f>100*T13/T$18</f>
        <v>90.416892257715219</v>
      </c>
      <c r="V13" s="80">
        <f t="shared" si="7"/>
        <v>43.614520762601202</v>
      </c>
      <c r="W13" s="80">
        <f t="shared" si="8"/>
        <v>59.010600706713781</v>
      </c>
      <c r="X13" s="156">
        <v>675</v>
      </c>
      <c r="Y13" s="80">
        <f>100*X13/X$18</f>
        <v>88.120104438642301</v>
      </c>
      <c r="Z13" s="80">
        <f t="shared" si="10"/>
        <v>17.628623661530426</v>
      </c>
      <c r="AA13" s="80">
        <f t="shared" si="11"/>
        <v>41.436464088397791</v>
      </c>
    </row>
    <row r="14" spans="1:27" s="168" customFormat="1" x14ac:dyDescent="0.25">
      <c r="A14" s="229"/>
      <c r="B14" s="169" t="s">
        <v>117</v>
      </c>
      <c r="C14" s="157">
        <v>7285</v>
      </c>
      <c r="D14" s="155">
        <v>5262</v>
      </c>
      <c r="E14" s="155">
        <v>2023</v>
      </c>
      <c r="F14" s="155">
        <v>2118</v>
      </c>
      <c r="G14" s="164">
        <v>1933</v>
      </c>
      <c r="H14" s="157">
        <v>211</v>
      </c>
      <c r="I14" s="68">
        <v>4.9035556588426683</v>
      </c>
      <c r="J14" s="68">
        <v>2.8963623884694578</v>
      </c>
      <c r="K14" s="82">
        <v>0.32886021103162355</v>
      </c>
      <c r="L14" s="157">
        <v>127</v>
      </c>
      <c r="M14" s="68">
        <f t="shared" ref="M14:M16" si="18">100*L14/L$18</f>
        <v>4.2446524064171127</v>
      </c>
      <c r="N14" s="68">
        <f t="shared" si="1"/>
        <v>60.189573459715639</v>
      </c>
      <c r="O14" s="68">
        <f t="shared" si="2"/>
        <v>2.4135309768148994</v>
      </c>
      <c r="P14" s="157">
        <v>84</v>
      </c>
      <c r="Q14" s="68">
        <f t="shared" ref="Q14:Q16" si="19">100*P14/P$18</f>
        <v>6.4073226544622424</v>
      </c>
      <c r="R14" s="68">
        <f t="shared" si="4"/>
        <v>39.810426540284361</v>
      </c>
      <c r="S14" s="68">
        <f t="shared" si="5"/>
        <v>4.1522491349480966</v>
      </c>
      <c r="T14" s="157">
        <v>74</v>
      </c>
      <c r="U14" s="68">
        <f t="shared" ref="U14:U16" si="20">100*T14/T$18</f>
        <v>4.0064970221981593</v>
      </c>
      <c r="V14" s="68">
        <f t="shared" si="7"/>
        <v>35.071090047393362</v>
      </c>
      <c r="W14" s="68">
        <f t="shared" si="8"/>
        <v>3.4938621340887628</v>
      </c>
      <c r="X14" s="157">
        <v>39</v>
      </c>
      <c r="Y14" s="68">
        <f t="shared" ref="Y14:Y16" si="21">100*X14/X$18</f>
        <v>5.0913838120104442</v>
      </c>
      <c r="Z14" s="68">
        <f t="shared" si="10"/>
        <v>18.48341232227488</v>
      </c>
      <c r="AA14" s="68">
        <f t="shared" si="11"/>
        <v>2.0175892395240558</v>
      </c>
    </row>
    <row r="15" spans="1:27" s="168" customFormat="1" x14ac:dyDescent="0.25">
      <c r="A15" s="229"/>
      <c r="B15" s="169" t="s">
        <v>133</v>
      </c>
      <c r="C15" s="157">
        <v>3388</v>
      </c>
      <c r="D15" s="155">
        <v>2898</v>
      </c>
      <c r="E15" s="155">
        <v>490</v>
      </c>
      <c r="F15" s="155">
        <v>843</v>
      </c>
      <c r="G15" s="164">
        <v>953</v>
      </c>
      <c r="H15" s="157">
        <v>51</v>
      </c>
      <c r="I15" s="68">
        <v>1.1852196142226354</v>
      </c>
      <c r="J15" s="68">
        <v>1.5053128689492326</v>
      </c>
      <c r="K15" s="82">
        <v>7.9487539159302387E-2</v>
      </c>
      <c r="L15" s="157">
        <v>44</v>
      </c>
      <c r="M15" s="68">
        <f t="shared" si="18"/>
        <v>1.4705882352941178</v>
      </c>
      <c r="N15" s="68">
        <f t="shared" si="1"/>
        <v>86.274509803921575</v>
      </c>
      <c r="O15" s="68">
        <f t="shared" si="2"/>
        <v>1.5182884748102139</v>
      </c>
      <c r="P15" s="157">
        <v>7</v>
      </c>
      <c r="Q15" s="68">
        <f t="shared" si="19"/>
        <v>0.53394355453852016</v>
      </c>
      <c r="R15" s="68">
        <f t="shared" si="4"/>
        <v>13.725490196078431</v>
      </c>
      <c r="S15" s="68">
        <f t="shared" si="5"/>
        <v>1.4285714285714286</v>
      </c>
      <c r="T15" s="157">
        <v>17</v>
      </c>
      <c r="U15" s="68">
        <f t="shared" si="20"/>
        <v>0.92041147807255008</v>
      </c>
      <c r="V15" s="68">
        <f t="shared" si="7"/>
        <v>33.333333333333336</v>
      </c>
      <c r="W15" s="68">
        <f t="shared" si="8"/>
        <v>2.0166073546856467</v>
      </c>
      <c r="X15" s="157">
        <v>17</v>
      </c>
      <c r="Y15" s="68">
        <f t="shared" si="21"/>
        <v>2.2193211488250655</v>
      </c>
      <c r="Z15" s="68">
        <f t="shared" si="10"/>
        <v>33.333333333333336</v>
      </c>
      <c r="AA15" s="68">
        <f t="shared" si="11"/>
        <v>1.7838405036726128</v>
      </c>
    </row>
    <row r="16" spans="1:27" s="168" customFormat="1" x14ac:dyDescent="0.25">
      <c r="A16" s="229"/>
      <c r="B16" s="169" t="s">
        <v>164</v>
      </c>
      <c r="C16" s="157">
        <v>1639</v>
      </c>
      <c r="D16" s="155">
        <v>1169</v>
      </c>
      <c r="E16" s="155">
        <v>470</v>
      </c>
      <c r="F16" s="155">
        <v>430</v>
      </c>
      <c r="G16" s="164">
        <v>431</v>
      </c>
      <c r="H16" s="157">
        <v>46</v>
      </c>
      <c r="I16" s="68">
        <v>1.0690216128282592</v>
      </c>
      <c r="J16" s="68">
        <v>2.806589383770592</v>
      </c>
      <c r="K16" s="82">
        <v>7.169464316329234E-2</v>
      </c>
      <c r="L16" s="157">
        <v>17</v>
      </c>
      <c r="M16" s="68">
        <f t="shared" si="18"/>
        <v>0.56818181818181823</v>
      </c>
      <c r="N16" s="68">
        <f t="shared" si="1"/>
        <v>36.956521739130437</v>
      </c>
      <c r="O16" s="68">
        <f t="shared" si="2"/>
        <v>1.4542343883661248</v>
      </c>
      <c r="P16" s="157">
        <v>29</v>
      </c>
      <c r="Q16" s="68">
        <f t="shared" si="19"/>
        <v>2.2120518688024409</v>
      </c>
      <c r="R16" s="68">
        <f t="shared" si="4"/>
        <v>63.043478260869563</v>
      </c>
      <c r="S16" s="68">
        <f t="shared" si="5"/>
        <v>6.1702127659574471</v>
      </c>
      <c r="T16" s="157">
        <v>15</v>
      </c>
      <c r="U16" s="68">
        <f t="shared" si="20"/>
        <v>0.81212777476989717</v>
      </c>
      <c r="V16" s="68">
        <f t="shared" si="7"/>
        <v>32.608695652173914</v>
      </c>
      <c r="W16" s="68">
        <f t="shared" si="8"/>
        <v>3.4883720930232558</v>
      </c>
      <c r="X16" s="157">
        <v>9</v>
      </c>
      <c r="Y16" s="68">
        <f t="shared" si="21"/>
        <v>1.1749347258485641</v>
      </c>
      <c r="Z16" s="68">
        <f t="shared" si="10"/>
        <v>19.565217391304348</v>
      </c>
      <c r="AA16" s="68">
        <f t="shared" si="11"/>
        <v>2.0881670533642693</v>
      </c>
    </row>
    <row r="17" spans="1:27" s="168" customFormat="1" x14ac:dyDescent="0.25">
      <c r="A17" s="229"/>
      <c r="B17" s="169" t="s">
        <v>18</v>
      </c>
      <c r="C17" s="157">
        <v>1685</v>
      </c>
      <c r="D17" s="155">
        <v>999</v>
      </c>
      <c r="E17" s="155">
        <v>686</v>
      </c>
      <c r="F17" s="155">
        <v>480</v>
      </c>
      <c r="G17" s="164">
        <v>444</v>
      </c>
      <c r="H17" s="157">
        <v>166</v>
      </c>
      <c r="I17" s="68">
        <v>3.8577736462932837</v>
      </c>
      <c r="J17" s="68">
        <v>9.8516320474777448</v>
      </c>
      <c r="K17" s="82">
        <v>0.25872414706753322</v>
      </c>
      <c r="L17" s="157">
        <f>L18-SUM(L13:L16)</f>
        <v>98</v>
      </c>
      <c r="M17" s="68">
        <f>100*L17/L$18</f>
        <v>3.2754010695187166</v>
      </c>
      <c r="N17" s="68">
        <f t="shared" si="1"/>
        <v>59.036144578313255</v>
      </c>
      <c r="O17" s="68">
        <f t="shared" si="2"/>
        <v>9.8098098098098099</v>
      </c>
      <c r="P17" s="157">
        <f>P18-SUM(P13:P16)</f>
        <v>68</v>
      </c>
      <c r="Q17" s="68">
        <f>100*P17/P$18</f>
        <v>5.1868802440884823</v>
      </c>
      <c r="R17" s="68">
        <f t="shared" si="4"/>
        <v>40.963855421686745</v>
      </c>
      <c r="S17" s="68">
        <f t="shared" si="5"/>
        <v>9.9125364431486886</v>
      </c>
      <c r="T17" s="157">
        <f>T18-SUM(T13:T16)</f>
        <v>71</v>
      </c>
      <c r="U17" s="68">
        <f>100*T17/T$18</f>
        <v>3.8440714672441798</v>
      </c>
      <c r="V17" s="68">
        <f t="shared" si="7"/>
        <v>42.7710843373494</v>
      </c>
      <c r="W17" s="68">
        <f t="shared" si="8"/>
        <v>14.791666666666666</v>
      </c>
      <c r="X17" s="157">
        <f t="shared" ref="X17" si="22">X18-SUM(X13:X16)</f>
        <v>26</v>
      </c>
      <c r="Y17" s="68">
        <f>100*X17/X$18</f>
        <v>3.3942558746736293</v>
      </c>
      <c r="Z17" s="68">
        <f t="shared" si="10"/>
        <v>15.662650602409638</v>
      </c>
      <c r="AA17" s="68">
        <f t="shared" si="11"/>
        <v>5.8558558558558556</v>
      </c>
    </row>
    <row r="18" spans="1:27" s="168" customFormat="1" x14ac:dyDescent="0.25">
      <c r="A18" s="230"/>
      <c r="B18" s="170" t="s">
        <v>23</v>
      </c>
      <c r="C18" s="189">
        <f>SUM(C13:C17)</f>
        <v>21645</v>
      </c>
      <c r="D18" s="184">
        <v>15796</v>
      </c>
      <c r="E18" s="184">
        <v>5849</v>
      </c>
      <c r="F18" s="184">
        <v>6701</v>
      </c>
      <c r="G18" s="190">
        <v>5390</v>
      </c>
      <c r="H18" s="189">
        <v>4303</v>
      </c>
      <c r="I18" s="83">
        <v>100</v>
      </c>
      <c r="J18" s="84">
        <v>19.87987987987988</v>
      </c>
      <c r="K18" s="85">
        <v>6.7065662941662376</v>
      </c>
      <c r="L18" s="189">
        <v>2992</v>
      </c>
      <c r="M18" s="83">
        <f>100*L18/L$18</f>
        <v>100</v>
      </c>
      <c r="N18" s="84">
        <f t="shared" si="1"/>
        <v>69.532884034394613</v>
      </c>
      <c r="O18" s="84">
        <f t="shared" si="2"/>
        <v>18.941504178272982</v>
      </c>
      <c r="P18" s="189">
        <v>1311</v>
      </c>
      <c r="Q18" s="83">
        <f>100*P18/P$18</f>
        <v>100</v>
      </c>
      <c r="R18" s="84">
        <f t="shared" si="4"/>
        <v>30.467115965605391</v>
      </c>
      <c r="S18" s="84">
        <f t="shared" si="5"/>
        <v>22.41408787826979</v>
      </c>
      <c r="T18" s="189">
        <v>1847</v>
      </c>
      <c r="U18" s="83">
        <f>100*T18/T$18</f>
        <v>100</v>
      </c>
      <c r="V18" s="84">
        <f t="shared" si="7"/>
        <v>42.9235417150825</v>
      </c>
      <c r="W18" s="84">
        <f t="shared" si="8"/>
        <v>27.563050291001343</v>
      </c>
      <c r="X18" s="189">
        <v>766</v>
      </c>
      <c r="Y18" s="83">
        <f>100*X18/X$18</f>
        <v>100</v>
      </c>
      <c r="Z18" s="84">
        <f t="shared" si="10"/>
        <v>17.801533813618406</v>
      </c>
      <c r="AA18" s="84">
        <f t="shared" si="11"/>
        <v>14.211502782931355</v>
      </c>
    </row>
    <row r="19" spans="1:27" s="168" customFormat="1" x14ac:dyDescent="0.25">
      <c r="A19" s="228" t="s">
        <v>125</v>
      </c>
      <c r="B19" s="167" t="s">
        <v>100</v>
      </c>
      <c r="C19" s="98">
        <v>5861</v>
      </c>
      <c r="D19" s="154">
        <v>3617</v>
      </c>
      <c r="E19" s="154">
        <v>2244</v>
      </c>
      <c r="F19" s="154">
        <v>1649</v>
      </c>
      <c r="G19" s="163">
        <v>1514</v>
      </c>
      <c r="H19" s="98">
        <v>2805</v>
      </c>
      <c r="I19" s="80">
        <v>91.997376188914401</v>
      </c>
      <c r="J19" s="80">
        <v>47.858727179662175</v>
      </c>
      <c r="K19" s="81">
        <v>4.3718146537616311</v>
      </c>
      <c r="L19" s="98">
        <v>1762</v>
      </c>
      <c r="M19" s="80">
        <f>100*L19/L$25</f>
        <v>92.639327024185064</v>
      </c>
      <c r="N19" s="80">
        <f t="shared" si="1"/>
        <v>62.816399286987519</v>
      </c>
      <c r="O19" s="80">
        <f t="shared" si="2"/>
        <v>48.714404202377658</v>
      </c>
      <c r="P19" s="98">
        <v>1043</v>
      </c>
      <c r="Q19" s="80">
        <f>100*P19/P$25</f>
        <v>90.932868352223196</v>
      </c>
      <c r="R19" s="80">
        <f t="shared" si="4"/>
        <v>37.183600713012481</v>
      </c>
      <c r="S19" s="80">
        <f t="shared" si="5"/>
        <v>46.479500891265594</v>
      </c>
      <c r="T19" s="98">
        <v>915</v>
      </c>
      <c r="U19" s="80">
        <f>100*T19/T$25</f>
        <v>91.591591591591595</v>
      </c>
      <c r="V19" s="80">
        <f t="shared" si="7"/>
        <v>32.62032085561497</v>
      </c>
      <c r="W19" s="80">
        <f t="shared" si="8"/>
        <v>55.488174651303822</v>
      </c>
      <c r="X19" s="98">
        <v>627</v>
      </c>
      <c r="Y19" s="80">
        <f>100*X19/X$25</f>
        <v>90.2158273381295</v>
      </c>
      <c r="Z19" s="80">
        <f t="shared" si="10"/>
        <v>22.352941176470587</v>
      </c>
      <c r="AA19" s="80">
        <f t="shared" si="11"/>
        <v>41.413474240422723</v>
      </c>
    </row>
    <row r="20" spans="1:27" s="168" customFormat="1" x14ac:dyDescent="0.25">
      <c r="A20" s="229"/>
      <c r="B20" s="169" t="s">
        <v>157</v>
      </c>
      <c r="C20" s="99">
        <v>1764</v>
      </c>
      <c r="D20" s="155">
        <v>996</v>
      </c>
      <c r="E20" s="155">
        <v>768</v>
      </c>
      <c r="F20" s="155">
        <v>447</v>
      </c>
      <c r="G20" s="164">
        <v>523</v>
      </c>
      <c r="H20" s="99">
        <v>55</v>
      </c>
      <c r="I20" s="68">
        <v>1.8038701213512627</v>
      </c>
      <c r="J20" s="68">
        <v>3.1179138321995463</v>
      </c>
      <c r="K20" s="82">
        <v>8.5721855956110413E-2</v>
      </c>
      <c r="L20" s="99">
        <v>24</v>
      </c>
      <c r="M20" s="68">
        <f t="shared" ref="M20:M25" si="23">100*L20/L$25</f>
        <v>1.2618296529968454</v>
      </c>
      <c r="N20" s="68">
        <f t="shared" si="1"/>
        <v>43.636363636363633</v>
      </c>
      <c r="O20" s="68">
        <f t="shared" si="2"/>
        <v>2.4096385542168677</v>
      </c>
      <c r="P20" s="99">
        <v>31</v>
      </c>
      <c r="Q20" s="68">
        <f t="shared" ref="Q20:Q25" si="24">100*P20/P$25</f>
        <v>2.7027027027027026</v>
      </c>
      <c r="R20" s="68">
        <f t="shared" si="4"/>
        <v>56.363636363636367</v>
      </c>
      <c r="S20" s="68">
        <f t="shared" si="5"/>
        <v>4.036458333333333</v>
      </c>
      <c r="T20" s="99">
        <v>13</v>
      </c>
      <c r="U20" s="68">
        <f t="shared" ref="U20:U25" si="25">100*T20/T$25</f>
        <v>1.3013013013013013</v>
      </c>
      <c r="V20" s="68">
        <f t="shared" si="7"/>
        <v>23.636363636363637</v>
      </c>
      <c r="W20" s="68">
        <f t="shared" si="8"/>
        <v>2.9082774049217002</v>
      </c>
      <c r="X20" s="99">
        <v>24</v>
      </c>
      <c r="Y20" s="68">
        <f t="shared" ref="Y20:Y24" si="26">100*X20/X$25</f>
        <v>3.4532374100719423</v>
      </c>
      <c r="Z20" s="68">
        <f t="shared" si="10"/>
        <v>43.636363636363633</v>
      </c>
      <c r="AA20" s="68">
        <f t="shared" si="11"/>
        <v>4.5889101338432123</v>
      </c>
    </row>
    <row r="21" spans="1:27" s="168" customFormat="1" x14ac:dyDescent="0.25">
      <c r="A21" s="229"/>
      <c r="B21" s="169" t="s">
        <v>166</v>
      </c>
      <c r="C21" s="99">
        <v>1142</v>
      </c>
      <c r="D21" s="155">
        <v>644</v>
      </c>
      <c r="E21" s="155">
        <v>498</v>
      </c>
      <c r="F21" s="155">
        <v>253</v>
      </c>
      <c r="G21" s="164">
        <v>320</v>
      </c>
      <c r="H21" s="99">
        <v>27</v>
      </c>
      <c r="I21" s="68">
        <v>0.88553624139061993</v>
      </c>
      <c r="J21" s="68">
        <v>2.3642732049036779</v>
      </c>
      <c r="K21" s="82">
        <v>4.2081638378454203E-2</v>
      </c>
      <c r="L21" s="99">
        <v>20</v>
      </c>
      <c r="M21" s="68">
        <f t="shared" si="23"/>
        <v>1.0515247108307044</v>
      </c>
      <c r="N21" s="68">
        <f t="shared" si="1"/>
        <v>74.074074074074076</v>
      </c>
      <c r="O21" s="68">
        <f t="shared" si="2"/>
        <v>3.1055900621118013</v>
      </c>
      <c r="P21" s="99">
        <v>7</v>
      </c>
      <c r="Q21" s="68">
        <f t="shared" si="24"/>
        <v>0.61028770706190061</v>
      </c>
      <c r="R21" s="68">
        <f t="shared" si="4"/>
        <v>25.925925925925927</v>
      </c>
      <c r="S21" s="68">
        <f t="shared" si="5"/>
        <v>1.4056224899598393</v>
      </c>
      <c r="T21" s="99">
        <v>10</v>
      </c>
      <c r="U21" s="68">
        <f t="shared" si="25"/>
        <v>1.0010010010010011</v>
      </c>
      <c r="V21" s="68">
        <f t="shared" si="7"/>
        <v>37.037037037037038</v>
      </c>
      <c r="W21" s="68">
        <f t="shared" si="8"/>
        <v>3.9525691699604741</v>
      </c>
      <c r="X21" s="99">
        <v>7</v>
      </c>
      <c r="Y21" s="68">
        <f t="shared" si="26"/>
        <v>1.0071942446043165</v>
      </c>
      <c r="Z21" s="68">
        <f t="shared" si="10"/>
        <v>25.925925925925927</v>
      </c>
      <c r="AA21" s="68">
        <f t="shared" si="11"/>
        <v>2.1875</v>
      </c>
    </row>
    <row r="22" spans="1:27" s="168" customFormat="1" x14ac:dyDescent="0.25">
      <c r="A22" s="229"/>
      <c r="B22" s="169" t="s">
        <v>164</v>
      </c>
      <c r="C22" s="99">
        <v>954</v>
      </c>
      <c r="D22" s="155">
        <v>659</v>
      </c>
      <c r="E22" s="155">
        <v>295</v>
      </c>
      <c r="F22" s="155">
        <v>227</v>
      </c>
      <c r="G22" s="164">
        <v>290</v>
      </c>
      <c r="H22" s="99">
        <v>27</v>
      </c>
      <c r="I22" s="68">
        <v>0.88553624139061993</v>
      </c>
      <c r="J22" s="68">
        <v>2.8301886792452828</v>
      </c>
      <c r="K22" s="82">
        <v>4.2081638378454203E-2</v>
      </c>
      <c r="L22" s="99">
        <v>20</v>
      </c>
      <c r="M22" s="68">
        <f t="shared" si="23"/>
        <v>1.0515247108307044</v>
      </c>
      <c r="N22" s="68">
        <f t="shared" si="1"/>
        <v>74.074074074074076</v>
      </c>
      <c r="O22" s="68">
        <f t="shared" si="2"/>
        <v>3.0349013657056148</v>
      </c>
      <c r="P22" s="99">
        <v>7</v>
      </c>
      <c r="Q22" s="68">
        <f t="shared" si="24"/>
        <v>0.61028770706190061</v>
      </c>
      <c r="R22" s="68">
        <f t="shared" si="4"/>
        <v>25.925925925925927</v>
      </c>
      <c r="S22" s="68">
        <f t="shared" si="5"/>
        <v>2.3728813559322033</v>
      </c>
      <c r="T22" s="99">
        <v>11</v>
      </c>
      <c r="U22" s="68">
        <f t="shared" si="25"/>
        <v>1.1011011011011012</v>
      </c>
      <c r="V22" s="68">
        <f t="shared" si="7"/>
        <v>40.74074074074074</v>
      </c>
      <c r="W22" s="68">
        <f t="shared" si="8"/>
        <v>4.8458149779735686</v>
      </c>
      <c r="X22" s="99">
        <v>6</v>
      </c>
      <c r="Y22" s="68">
        <f t="shared" si="26"/>
        <v>0.86330935251798557</v>
      </c>
      <c r="Z22" s="68">
        <f t="shared" si="10"/>
        <v>22.222222222222221</v>
      </c>
      <c r="AA22" s="68">
        <f t="shared" si="11"/>
        <v>2.0689655172413794</v>
      </c>
    </row>
    <row r="23" spans="1:27" s="168" customFormat="1" x14ac:dyDescent="0.25">
      <c r="A23" s="229"/>
      <c r="B23" s="169" t="s">
        <v>167</v>
      </c>
      <c r="C23" s="99">
        <v>701</v>
      </c>
      <c r="D23" s="155">
        <v>591</v>
      </c>
      <c r="E23" s="155">
        <v>110</v>
      </c>
      <c r="F23" s="155">
        <v>172</v>
      </c>
      <c r="G23" s="164">
        <v>244</v>
      </c>
      <c r="H23" s="99">
        <v>27</v>
      </c>
      <c r="I23" s="68">
        <v>0.88553624139061993</v>
      </c>
      <c r="J23" s="68">
        <v>3.8516405135520686</v>
      </c>
      <c r="K23" s="82">
        <v>4.2081638378454203E-2</v>
      </c>
      <c r="L23" s="99">
        <v>16</v>
      </c>
      <c r="M23" s="68">
        <f t="shared" si="23"/>
        <v>0.84121976866456361</v>
      </c>
      <c r="N23" s="68">
        <f t="shared" si="1"/>
        <v>59.25925925925926</v>
      </c>
      <c r="O23" s="68">
        <f t="shared" si="2"/>
        <v>2.7072758037225042</v>
      </c>
      <c r="P23" s="99">
        <v>11</v>
      </c>
      <c r="Q23" s="68">
        <f t="shared" si="24"/>
        <v>0.95902353966870091</v>
      </c>
      <c r="R23" s="68">
        <f t="shared" si="4"/>
        <v>40.74074074074074</v>
      </c>
      <c r="S23" s="68">
        <f t="shared" si="5"/>
        <v>10</v>
      </c>
      <c r="T23" s="99">
        <v>7</v>
      </c>
      <c r="U23" s="68">
        <f t="shared" si="25"/>
        <v>0.70070070070070067</v>
      </c>
      <c r="V23" s="68">
        <f t="shared" si="7"/>
        <v>25.925925925925927</v>
      </c>
      <c r="W23" s="68">
        <f t="shared" si="8"/>
        <v>4.0697674418604652</v>
      </c>
      <c r="X23" s="99">
        <v>8</v>
      </c>
      <c r="Y23" s="68">
        <f t="shared" si="26"/>
        <v>1.1510791366906474</v>
      </c>
      <c r="Z23" s="68">
        <f t="shared" si="10"/>
        <v>29.62962962962963</v>
      </c>
      <c r="AA23" s="68">
        <f t="shared" si="11"/>
        <v>3.278688524590164</v>
      </c>
    </row>
    <row r="24" spans="1:27" s="168" customFormat="1" x14ac:dyDescent="0.25">
      <c r="A24" s="229"/>
      <c r="B24" s="169" t="s">
        <v>18</v>
      </c>
      <c r="C24" s="99">
        <v>668</v>
      </c>
      <c r="D24" s="155">
        <v>334</v>
      </c>
      <c r="E24" s="155">
        <v>334</v>
      </c>
      <c r="F24" s="155">
        <v>199</v>
      </c>
      <c r="G24" s="164">
        <v>160</v>
      </c>
      <c r="H24" s="99">
        <v>108</v>
      </c>
      <c r="I24" s="68">
        <v>3.5421449655624797</v>
      </c>
      <c r="J24" s="68">
        <v>16.167664670658684</v>
      </c>
      <c r="K24" s="82">
        <v>0.16832655351381681</v>
      </c>
      <c r="L24" s="99">
        <f>L25-SUM(L19:L23)</f>
        <v>60</v>
      </c>
      <c r="M24" s="68">
        <f t="shared" si="23"/>
        <v>3.1545741324921135</v>
      </c>
      <c r="N24" s="68">
        <f t="shared" si="1"/>
        <v>55.555555555555557</v>
      </c>
      <c r="O24" s="68">
        <f t="shared" si="2"/>
        <v>17.964071856287426</v>
      </c>
      <c r="P24" s="99">
        <f>P25-SUM(P19:P23)</f>
        <v>48</v>
      </c>
      <c r="Q24" s="68">
        <f t="shared" si="24"/>
        <v>4.184829991281604</v>
      </c>
      <c r="R24" s="68">
        <f t="shared" si="4"/>
        <v>44.444444444444443</v>
      </c>
      <c r="S24" s="68">
        <f t="shared" si="5"/>
        <v>14.37125748502994</v>
      </c>
      <c r="T24" s="99">
        <f>T25-SUM(T19:T23)</f>
        <v>43</v>
      </c>
      <c r="U24" s="68">
        <f t="shared" si="25"/>
        <v>4.3043043043043046</v>
      </c>
      <c r="V24" s="68">
        <f t="shared" si="7"/>
        <v>39.814814814814817</v>
      </c>
      <c r="W24" s="68">
        <f t="shared" si="8"/>
        <v>21.608040201005025</v>
      </c>
      <c r="X24" s="99">
        <f t="shared" ref="X24" si="27">X25-SUM(X19:X23)</f>
        <v>23</v>
      </c>
      <c r="Y24" s="68">
        <f t="shared" si="26"/>
        <v>3.3093525179856114</v>
      </c>
      <c r="Z24" s="68">
        <f t="shared" si="10"/>
        <v>21.296296296296298</v>
      </c>
      <c r="AA24" s="68">
        <f t="shared" si="11"/>
        <v>14.375</v>
      </c>
    </row>
    <row r="25" spans="1:27" s="168" customFormat="1" x14ac:dyDescent="0.25">
      <c r="A25" s="230"/>
      <c r="B25" s="170" t="s">
        <v>23</v>
      </c>
      <c r="C25" s="100">
        <f>SUM(C19:C24)</f>
        <v>11090</v>
      </c>
      <c r="D25" s="83">
        <v>6841</v>
      </c>
      <c r="E25" s="83">
        <v>4249</v>
      </c>
      <c r="F25" s="83">
        <v>2947</v>
      </c>
      <c r="G25" s="165">
        <v>3051</v>
      </c>
      <c r="H25" s="100">
        <v>3049</v>
      </c>
      <c r="I25" s="83">
        <v>100</v>
      </c>
      <c r="J25" s="84">
        <v>27.493237150586115</v>
      </c>
      <c r="K25" s="85">
        <v>4.7521079783669204</v>
      </c>
      <c r="L25" s="100">
        <v>1902</v>
      </c>
      <c r="M25" s="83">
        <f t="shared" si="23"/>
        <v>100</v>
      </c>
      <c r="N25" s="84">
        <f t="shared" si="1"/>
        <v>62.381108560183669</v>
      </c>
      <c r="O25" s="84">
        <f t="shared" si="2"/>
        <v>27.802952784680603</v>
      </c>
      <c r="P25" s="100">
        <v>1147</v>
      </c>
      <c r="Q25" s="83">
        <f t="shared" si="24"/>
        <v>100</v>
      </c>
      <c r="R25" s="84">
        <f t="shared" si="4"/>
        <v>37.618891439816331</v>
      </c>
      <c r="S25" s="84">
        <f t="shared" si="5"/>
        <v>26.994586961638031</v>
      </c>
      <c r="T25" s="100">
        <v>999</v>
      </c>
      <c r="U25" s="83">
        <f t="shared" si="25"/>
        <v>100</v>
      </c>
      <c r="V25" s="84">
        <f t="shared" si="7"/>
        <v>32.764840931452937</v>
      </c>
      <c r="W25" s="84">
        <f t="shared" si="8"/>
        <v>33.898880217170003</v>
      </c>
      <c r="X25" s="100">
        <v>695</v>
      </c>
      <c r="Y25" s="83">
        <f>100*X25/X$25</f>
        <v>100</v>
      </c>
      <c r="Z25" s="84">
        <f t="shared" si="10"/>
        <v>22.794358806165956</v>
      </c>
      <c r="AA25" s="84">
        <f t="shared" si="11"/>
        <v>22.77941658472632</v>
      </c>
    </row>
    <row r="26" spans="1:27" s="168" customFormat="1" x14ac:dyDescent="0.25">
      <c r="A26" s="227" t="s">
        <v>18</v>
      </c>
      <c r="B26" s="227"/>
      <c r="C26" s="182">
        <v>233127</v>
      </c>
      <c r="D26" s="171">
        <v>121056</v>
      </c>
      <c r="E26" s="171">
        <v>112071</v>
      </c>
      <c r="F26" s="171">
        <v>94429</v>
      </c>
      <c r="G26" s="178">
        <v>46024</v>
      </c>
      <c r="H26" s="182">
        <v>9226</v>
      </c>
      <c r="I26" s="171">
        <v>100</v>
      </c>
      <c r="J26" s="172">
        <v>15.481524198198997</v>
      </c>
      <c r="K26" s="173">
        <v>10.878882810430012</v>
      </c>
      <c r="L26" s="182">
        <v>5296</v>
      </c>
      <c r="M26" s="83">
        <f>100*L26/L$26</f>
        <v>100</v>
      </c>
      <c r="N26" s="84">
        <f t="shared" si="1"/>
        <v>57.402991545631913</v>
      </c>
      <c r="O26" s="84">
        <f t="shared" si="2"/>
        <v>4.3748347872059208</v>
      </c>
      <c r="P26" s="182">
        <v>3930</v>
      </c>
      <c r="Q26" s="83">
        <f>100*P26/P$26</f>
        <v>100</v>
      </c>
      <c r="R26" s="84">
        <f t="shared" si="4"/>
        <v>42.597008454368087</v>
      </c>
      <c r="S26" s="84">
        <f t="shared" si="5"/>
        <v>3.5067055705757957</v>
      </c>
      <c r="T26" s="182">
        <v>3580</v>
      </c>
      <c r="U26" s="83">
        <f>100*T26/T$26</f>
        <v>100</v>
      </c>
      <c r="V26" s="84">
        <f t="shared" si="7"/>
        <v>38.803381747236074</v>
      </c>
      <c r="W26" s="84">
        <f t="shared" si="8"/>
        <v>3.7912082093424688</v>
      </c>
      <c r="X26" s="182">
        <v>1857</v>
      </c>
      <c r="Y26" s="83">
        <f>100*X26/X$26</f>
        <v>100</v>
      </c>
      <c r="Z26" s="84">
        <f t="shared" si="10"/>
        <v>20.127899414697595</v>
      </c>
      <c r="AA26" s="84">
        <f t="shared" si="11"/>
        <v>4.0348513818877105</v>
      </c>
    </row>
    <row r="27" spans="1:27" s="168" customFormat="1" x14ac:dyDescent="0.25">
      <c r="A27" s="216" t="s">
        <v>3</v>
      </c>
      <c r="B27" s="217"/>
      <c r="C27" s="179">
        <v>366832</v>
      </c>
      <c r="D27" s="180">
        <v>206665</v>
      </c>
      <c r="E27" s="180">
        <v>160167</v>
      </c>
      <c r="F27" s="180">
        <v>140451</v>
      </c>
      <c r="G27" s="181">
        <v>76520</v>
      </c>
      <c r="H27" s="179">
        <v>64161</v>
      </c>
      <c r="I27" s="120">
        <v>100</v>
      </c>
      <c r="J27" s="121">
        <v>17.490567889388057</v>
      </c>
      <c r="K27" s="122">
        <v>100</v>
      </c>
      <c r="L27" s="179">
        <v>40512</v>
      </c>
      <c r="M27" s="120">
        <f>100*L27/L$27</f>
        <v>100</v>
      </c>
      <c r="N27" s="151">
        <f t="shared" si="1"/>
        <v>63.141160518071729</v>
      </c>
      <c r="O27" s="151">
        <f t="shared" si="2"/>
        <v>19.602738731763967</v>
      </c>
      <c r="P27" s="179">
        <v>23649</v>
      </c>
      <c r="Q27" s="120">
        <f>100*P27/P$27</f>
        <v>100</v>
      </c>
      <c r="R27" s="151">
        <f t="shared" si="4"/>
        <v>36.858839481928271</v>
      </c>
      <c r="S27" s="151">
        <f>100*P27/$E27</f>
        <v>14.765213808087807</v>
      </c>
      <c r="T27" s="179">
        <v>25688</v>
      </c>
      <c r="U27" s="120">
        <f>100*T27/T$27</f>
        <v>100</v>
      </c>
      <c r="V27" s="151">
        <f t="shared" si="7"/>
        <v>40.036782469101169</v>
      </c>
      <c r="W27" s="151">
        <f t="shared" si="8"/>
        <v>18.289652619062878</v>
      </c>
      <c r="X27" s="179">
        <v>12488</v>
      </c>
      <c r="Y27" s="120">
        <f>100*X27/X$27</f>
        <v>100</v>
      </c>
      <c r="Z27" s="151">
        <f t="shared" si="10"/>
        <v>19.463537039634669</v>
      </c>
      <c r="AA27" s="151">
        <f t="shared" si="11"/>
        <v>16.319916361735494</v>
      </c>
    </row>
    <row r="28" spans="1:27" s="168" customFormat="1" x14ac:dyDescent="0.25">
      <c r="A28" s="25" t="s">
        <v>21</v>
      </c>
      <c r="B28" s="174"/>
      <c r="C28" s="64"/>
      <c r="D28" s="64"/>
      <c r="E28" s="64"/>
      <c r="F28" s="64"/>
      <c r="G28" s="64"/>
      <c r="H28" s="64"/>
      <c r="I28" s="174"/>
      <c r="J28" s="174"/>
      <c r="K28" s="174"/>
      <c r="L28" s="64"/>
      <c r="O28" s="64"/>
      <c r="R28" s="64"/>
      <c r="U28" s="64"/>
    </row>
    <row r="29" spans="1:27" x14ac:dyDescent="0.25">
      <c r="A29" s="60" t="s">
        <v>4</v>
      </c>
      <c r="B29" s="11"/>
      <c r="C29" s="48"/>
      <c r="D29" s="48"/>
      <c r="E29" s="48"/>
      <c r="F29" s="48"/>
      <c r="G29" s="48"/>
      <c r="H29" s="48"/>
      <c r="I29" s="11"/>
      <c r="J29" s="11"/>
      <c r="L29" s="48"/>
      <c r="N29"/>
      <c r="O29" s="48"/>
      <c r="Q29"/>
      <c r="R29" s="48"/>
      <c r="U29" s="48"/>
      <c r="W29"/>
      <c r="X29"/>
      <c r="Y29"/>
      <c r="Z29"/>
      <c r="AA29"/>
    </row>
    <row r="30" spans="1:27" x14ac:dyDescent="0.25">
      <c r="A30" s="26" t="s">
        <v>321</v>
      </c>
      <c r="B30" s="11"/>
      <c r="C30" s="193">
        <f>C4/C27</f>
        <v>5.6475443799886595E-2</v>
      </c>
      <c r="E30" s="11"/>
      <c r="F30" s="11"/>
      <c r="G30" s="11"/>
      <c r="I30" s="11"/>
      <c r="J30" s="11"/>
      <c r="L30" s="11"/>
      <c r="N30"/>
      <c r="O30" s="11"/>
      <c r="Q30"/>
      <c r="R30" s="11"/>
      <c r="U30" s="11"/>
      <c r="W30"/>
      <c r="X30"/>
      <c r="Y30"/>
      <c r="Z30"/>
      <c r="AA30"/>
    </row>
    <row r="31" spans="1:27" x14ac:dyDescent="0.25">
      <c r="E31" s="11"/>
      <c r="F31" s="11"/>
      <c r="G31" s="11"/>
      <c r="I31" s="63"/>
      <c r="K31"/>
      <c r="L31" s="11"/>
      <c r="N31"/>
      <c r="O31" s="11"/>
      <c r="Q31"/>
      <c r="R31" s="11"/>
      <c r="U31" s="11"/>
      <c r="W31"/>
      <c r="X31"/>
      <c r="Y31"/>
      <c r="Z31"/>
      <c r="AA31"/>
    </row>
    <row r="32" spans="1:27" x14ac:dyDescent="0.25">
      <c r="E32" s="11"/>
      <c r="F32" s="11"/>
      <c r="G32" s="11"/>
      <c r="K32"/>
      <c r="L32" s="11"/>
      <c r="N32"/>
      <c r="O32" s="11"/>
      <c r="Q32"/>
      <c r="R32" s="11"/>
      <c r="U32" s="11"/>
      <c r="W32"/>
      <c r="X32"/>
      <c r="Y32"/>
      <c r="Z32"/>
      <c r="AA32"/>
    </row>
    <row r="33" spans="5:27" x14ac:dyDescent="0.25">
      <c r="E33" s="11"/>
      <c r="F33" s="11"/>
      <c r="G33" s="11"/>
      <c r="K33"/>
      <c r="L33" s="11"/>
      <c r="N33"/>
      <c r="O33" s="11"/>
      <c r="Q33"/>
      <c r="R33" s="11"/>
      <c r="U33" s="11"/>
      <c r="W33"/>
      <c r="X33"/>
      <c r="Y33"/>
      <c r="Z33"/>
      <c r="AA33"/>
    </row>
    <row r="34" spans="5:27" x14ac:dyDescent="0.25">
      <c r="E34" s="11"/>
      <c r="F34" s="11"/>
      <c r="G34" s="11"/>
      <c r="K34"/>
      <c r="L34" s="11"/>
      <c r="N34"/>
      <c r="O34" s="11"/>
      <c r="Q34"/>
      <c r="R34" s="11"/>
      <c r="U34" s="11"/>
      <c r="W34"/>
      <c r="X34"/>
      <c r="Y34"/>
      <c r="Z34"/>
      <c r="AA34"/>
    </row>
    <row r="35" spans="5:27" x14ac:dyDescent="0.25">
      <c r="E35" s="11"/>
      <c r="F35" s="11"/>
      <c r="G35" s="11"/>
      <c r="K35"/>
      <c r="L35" s="11"/>
      <c r="N35"/>
      <c r="O35" s="11"/>
      <c r="Q35"/>
      <c r="R35" s="11"/>
      <c r="U35" s="11"/>
      <c r="W35"/>
      <c r="X35"/>
      <c r="Y35"/>
      <c r="Z35"/>
      <c r="AA35"/>
    </row>
    <row r="36" spans="5:27" x14ac:dyDescent="0.25">
      <c r="E36" s="11"/>
      <c r="F36" s="11"/>
      <c r="G36" s="11"/>
      <c r="K36"/>
      <c r="L36" s="11"/>
      <c r="N36"/>
      <c r="O36" s="11"/>
      <c r="Q36"/>
      <c r="R36" s="11"/>
      <c r="U36" s="11"/>
      <c r="W36"/>
      <c r="X36"/>
      <c r="Y36"/>
      <c r="Z36"/>
      <c r="AA36"/>
    </row>
    <row r="37" spans="5:27" x14ac:dyDescent="0.25">
      <c r="E37" s="11"/>
      <c r="F37" s="11"/>
      <c r="G37" s="11"/>
      <c r="K37"/>
      <c r="L37" s="11"/>
      <c r="N37"/>
      <c r="O37" s="11"/>
      <c r="Q37"/>
      <c r="R37" s="11"/>
      <c r="U37" s="11"/>
      <c r="W37"/>
      <c r="X37"/>
      <c r="Y37"/>
      <c r="Z37"/>
      <c r="AA37"/>
    </row>
    <row r="38" spans="5:27" x14ac:dyDescent="0.25">
      <c r="E38" s="11"/>
      <c r="F38" s="11"/>
      <c r="G38" s="11"/>
      <c r="K38"/>
      <c r="L38" s="11"/>
      <c r="N38"/>
      <c r="O38" s="11"/>
      <c r="Q38"/>
      <c r="R38" s="11"/>
      <c r="U38" s="11"/>
      <c r="W38"/>
      <c r="X38"/>
      <c r="Y38"/>
      <c r="Z38"/>
      <c r="AA38"/>
    </row>
    <row r="39" spans="5:27" x14ac:dyDescent="0.25">
      <c r="E39" s="11"/>
      <c r="F39" s="11"/>
      <c r="G39" s="11"/>
      <c r="K39"/>
      <c r="L39" s="11"/>
      <c r="N39"/>
      <c r="O39" s="11"/>
      <c r="Q39"/>
      <c r="R39" s="11"/>
      <c r="U39" s="11"/>
      <c r="W39"/>
      <c r="X39"/>
      <c r="Y39"/>
      <c r="Z39"/>
      <c r="AA39"/>
    </row>
    <row r="40" spans="5:27" x14ac:dyDescent="0.25">
      <c r="E40" s="11"/>
      <c r="F40" s="11"/>
      <c r="G40" s="11"/>
      <c r="K40"/>
      <c r="L40" s="11"/>
      <c r="N40"/>
      <c r="O40" s="11"/>
      <c r="Q40"/>
      <c r="R40" s="11"/>
      <c r="U40" s="11"/>
      <c r="W40"/>
      <c r="X40"/>
      <c r="Y40"/>
      <c r="Z40"/>
      <c r="AA40"/>
    </row>
    <row r="41" spans="5:27" x14ac:dyDescent="0.25">
      <c r="E41" s="11"/>
      <c r="F41" s="11"/>
      <c r="G41" s="11"/>
      <c r="K41"/>
      <c r="L41" s="11"/>
      <c r="N41"/>
      <c r="O41" s="11"/>
      <c r="Q41"/>
      <c r="R41" s="11"/>
      <c r="U41" s="11"/>
      <c r="W41"/>
      <c r="X41"/>
      <c r="Y41"/>
      <c r="Z41"/>
      <c r="AA41"/>
    </row>
    <row r="42" spans="5:27" x14ac:dyDescent="0.25">
      <c r="E42" s="11"/>
      <c r="F42" s="11"/>
      <c r="G42" s="11"/>
      <c r="K42"/>
      <c r="L42" s="11"/>
      <c r="N42"/>
      <c r="O42" s="11"/>
      <c r="Q42"/>
      <c r="R42" s="11"/>
      <c r="U42" s="11"/>
      <c r="W42"/>
      <c r="X42"/>
      <c r="Y42"/>
      <c r="Z42"/>
      <c r="AA42"/>
    </row>
    <row r="43" spans="5:27" x14ac:dyDescent="0.25">
      <c r="X43"/>
      <c r="Y43"/>
      <c r="Z43"/>
      <c r="AA43"/>
    </row>
    <row r="44" spans="5:27" x14ac:dyDescent="0.25">
      <c r="X44"/>
      <c r="Y44"/>
      <c r="Z44"/>
      <c r="AA44"/>
    </row>
    <row r="45" spans="5:27" x14ac:dyDescent="0.25">
      <c r="X45"/>
      <c r="Y45"/>
      <c r="Z45"/>
      <c r="AA45"/>
    </row>
  </sheetData>
  <mergeCells count="12">
    <mergeCell ref="X2:AA2"/>
    <mergeCell ref="T2:W2"/>
    <mergeCell ref="C2:G2"/>
    <mergeCell ref="H2:K2"/>
    <mergeCell ref="L2:O2"/>
    <mergeCell ref="P2:S2"/>
    <mergeCell ref="A26:B26"/>
    <mergeCell ref="A27:B27"/>
    <mergeCell ref="A19:A25"/>
    <mergeCell ref="A4:A9"/>
    <mergeCell ref="A10:A12"/>
    <mergeCell ref="A13:A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topLeftCell="A115" zoomScale="55" zoomScaleNormal="55" workbookViewId="0">
      <selection activeCell="A136" sqref="A136"/>
    </sheetView>
  </sheetViews>
  <sheetFormatPr baseColWidth="10" defaultRowHeight="15" x14ac:dyDescent="0.25"/>
  <cols>
    <col min="1" max="1" width="84.5703125" style="41" customWidth="1"/>
    <col min="2" max="9" width="16.7109375" style="18" customWidth="1"/>
    <col min="10" max="11" width="16.7109375" style="11" customWidth="1"/>
    <col min="12" max="16384" width="11.42578125" style="11"/>
  </cols>
  <sheetData>
    <row r="1" spans="1:11" ht="15.75" x14ac:dyDescent="0.25">
      <c r="A1" s="12" t="s">
        <v>22</v>
      </c>
    </row>
    <row r="3" spans="1:11" ht="33" customHeight="1" x14ac:dyDescent="0.25">
      <c r="A3" s="13"/>
      <c r="B3" s="13"/>
      <c r="C3" s="13"/>
      <c r="D3" s="231" t="s">
        <v>17</v>
      </c>
      <c r="E3" s="231"/>
      <c r="F3" s="231" t="s">
        <v>278</v>
      </c>
      <c r="G3" s="231"/>
      <c r="H3" s="231" t="s">
        <v>279</v>
      </c>
      <c r="I3" s="231"/>
      <c r="J3" s="231" t="s">
        <v>9</v>
      </c>
      <c r="K3" s="231"/>
    </row>
    <row r="4" spans="1:11" ht="30" x14ac:dyDescent="0.25">
      <c r="A4" s="1" t="s">
        <v>0</v>
      </c>
      <c r="B4" s="20" t="s">
        <v>1</v>
      </c>
      <c r="C4" s="20" t="s">
        <v>6</v>
      </c>
      <c r="D4" s="45" t="s">
        <v>1</v>
      </c>
      <c r="E4" s="45" t="s">
        <v>2</v>
      </c>
      <c r="F4" s="20" t="s">
        <v>1</v>
      </c>
      <c r="G4" s="20" t="s">
        <v>2</v>
      </c>
      <c r="H4" s="20" t="s">
        <v>1</v>
      </c>
      <c r="I4" s="20" t="s">
        <v>2</v>
      </c>
      <c r="J4" s="20" t="s">
        <v>1</v>
      </c>
      <c r="K4" s="20" t="s">
        <v>2</v>
      </c>
    </row>
    <row r="5" spans="1:11" x14ac:dyDescent="0.25">
      <c r="A5" s="35" t="s">
        <v>85</v>
      </c>
      <c r="B5" s="27">
        <v>73449</v>
      </c>
      <c r="C5" s="28">
        <v>19.543352508873788</v>
      </c>
      <c r="D5" s="27">
        <v>32972</v>
      </c>
      <c r="E5" s="28">
        <v>44.891012811610778</v>
      </c>
      <c r="F5" s="129"/>
      <c r="G5" s="129"/>
      <c r="H5" s="27">
        <v>39544</v>
      </c>
      <c r="I5" s="28">
        <v>53.84</v>
      </c>
      <c r="J5" s="27">
        <v>934</v>
      </c>
      <c r="K5" s="28">
        <v>1.27</v>
      </c>
    </row>
    <row r="6" spans="1:11" x14ac:dyDescent="0.25">
      <c r="A6" s="36" t="s">
        <v>91</v>
      </c>
      <c r="B6" s="29">
        <v>54788</v>
      </c>
      <c r="C6" s="30">
        <v>14.578022808427304</v>
      </c>
      <c r="D6" s="29">
        <v>33552</v>
      </c>
      <c r="E6" s="30">
        <v>61.239687522815217</v>
      </c>
      <c r="F6" s="29">
        <v>11510</v>
      </c>
      <c r="G6" s="30">
        <v>21.01</v>
      </c>
      <c r="H6" s="129"/>
      <c r="I6" s="129"/>
      <c r="J6" s="29">
        <v>9727</v>
      </c>
      <c r="K6" s="30">
        <v>17.75</v>
      </c>
    </row>
    <row r="7" spans="1:11" x14ac:dyDescent="0.25">
      <c r="A7" s="36" t="s">
        <v>96</v>
      </c>
      <c r="B7" s="29">
        <v>48339</v>
      </c>
      <c r="C7" s="30">
        <v>12.862069149021091</v>
      </c>
      <c r="D7" s="29">
        <v>11489</v>
      </c>
      <c r="E7" s="30">
        <v>23.767558286269885</v>
      </c>
      <c r="F7" s="29">
        <v>36545</v>
      </c>
      <c r="G7" s="30">
        <v>75.599999999999994</v>
      </c>
      <c r="H7" s="129"/>
      <c r="I7" s="129"/>
      <c r="J7" s="29">
        <v>305</v>
      </c>
      <c r="K7" s="30">
        <v>0.63</v>
      </c>
    </row>
    <row r="8" spans="1:11" x14ac:dyDescent="0.25">
      <c r="A8" s="36" t="s">
        <v>98</v>
      </c>
      <c r="B8" s="29">
        <v>27163</v>
      </c>
      <c r="C8" s="30">
        <v>7.2275467902699644</v>
      </c>
      <c r="D8" s="29">
        <v>23259</v>
      </c>
      <c r="E8" s="30">
        <v>85.627508007215695</v>
      </c>
      <c r="F8" s="129"/>
      <c r="G8" s="129"/>
      <c r="H8" s="29">
        <v>3110</v>
      </c>
      <c r="I8" s="30">
        <v>11.45</v>
      </c>
      <c r="J8" s="29">
        <v>794</v>
      </c>
      <c r="K8" s="30">
        <v>2.92</v>
      </c>
    </row>
    <row r="9" spans="1:11" x14ac:dyDescent="0.25">
      <c r="A9" s="36" t="s">
        <v>103</v>
      </c>
      <c r="B9" s="29">
        <v>24677</v>
      </c>
      <c r="C9" s="30">
        <v>6.5660704687807661</v>
      </c>
      <c r="D9" s="29">
        <v>19415</v>
      </c>
      <c r="E9" s="30">
        <v>78.676500384973863</v>
      </c>
      <c r="F9" s="129"/>
      <c r="G9" s="129"/>
      <c r="H9" s="29">
        <v>2782</v>
      </c>
      <c r="I9" s="30">
        <v>11.27</v>
      </c>
      <c r="J9" s="29">
        <v>2481</v>
      </c>
      <c r="K9" s="30">
        <v>10.050000000000001</v>
      </c>
    </row>
    <row r="10" spans="1:11" x14ac:dyDescent="0.25">
      <c r="A10" s="36" t="s">
        <v>110</v>
      </c>
      <c r="B10" s="29">
        <v>22003</v>
      </c>
      <c r="C10" s="30">
        <v>5.8545709982811198</v>
      </c>
      <c r="D10" s="29">
        <v>15722</v>
      </c>
      <c r="E10" s="30">
        <v>71.453892651002135</v>
      </c>
      <c r="F10" s="29">
        <v>4356</v>
      </c>
      <c r="G10" s="30">
        <v>19.8</v>
      </c>
      <c r="H10" s="129"/>
      <c r="I10" s="129"/>
      <c r="J10" s="29">
        <v>1925</v>
      </c>
      <c r="K10" s="30">
        <v>8.75</v>
      </c>
    </row>
    <row r="11" spans="1:11" ht="30" x14ac:dyDescent="0.25">
      <c r="A11" s="36" t="s">
        <v>115</v>
      </c>
      <c r="B11" s="29">
        <v>17745</v>
      </c>
      <c r="C11" s="30">
        <v>4.7215998893104789</v>
      </c>
      <c r="D11" s="29">
        <v>14004</v>
      </c>
      <c r="E11" s="30">
        <v>78.918005071851226</v>
      </c>
      <c r="F11" s="29">
        <v>953</v>
      </c>
      <c r="G11" s="30">
        <v>5.37</v>
      </c>
      <c r="H11" s="129"/>
      <c r="I11" s="129"/>
      <c r="J11" s="29">
        <v>2788</v>
      </c>
      <c r="K11" s="30">
        <v>15.71</v>
      </c>
    </row>
    <row r="12" spans="1:11" ht="30" x14ac:dyDescent="0.25">
      <c r="A12" s="36" t="s">
        <v>120</v>
      </c>
      <c r="B12" s="29">
        <v>11523</v>
      </c>
      <c r="C12" s="30">
        <v>3.0660465215285799</v>
      </c>
      <c r="D12" s="29">
        <v>8617</v>
      </c>
      <c r="E12" s="30">
        <v>74.780873036535624</v>
      </c>
      <c r="F12" s="29">
        <v>515</v>
      </c>
      <c r="G12" s="30">
        <v>4.47</v>
      </c>
      <c r="H12" s="129"/>
      <c r="I12" s="129"/>
      <c r="J12" s="29">
        <v>2392</v>
      </c>
      <c r="K12" s="30">
        <v>20.76</v>
      </c>
    </row>
    <row r="13" spans="1:11" x14ac:dyDescent="0.25">
      <c r="A13" s="36" t="s">
        <v>125</v>
      </c>
      <c r="B13" s="29">
        <v>11265</v>
      </c>
      <c r="C13" s="30">
        <v>2.9973977319291372</v>
      </c>
      <c r="D13" s="29">
        <v>7792</v>
      </c>
      <c r="E13" s="30">
        <v>69.169995561473584</v>
      </c>
      <c r="F13" s="29">
        <v>3072</v>
      </c>
      <c r="G13" s="30">
        <v>27.27</v>
      </c>
      <c r="H13" s="129"/>
      <c r="I13" s="129"/>
      <c r="J13" s="29">
        <v>401</v>
      </c>
      <c r="K13" s="30">
        <v>3.56</v>
      </c>
    </row>
    <row r="14" spans="1:11" x14ac:dyDescent="0.25">
      <c r="A14" s="36" t="s">
        <v>131</v>
      </c>
      <c r="B14" s="29">
        <v>9772</v>
      </c>
      <c r="C14" s="30">
        <v>2.6001394262238375</v>
      </c>
      <c r="D14" s="29">
        <v>8612</v>
      </c>
      <c r="E14" s="30">
        <v>88.12934916086779</v>
      </c>
      <c r="F14" s="29">
        <v>351</v>
      </c>
      <c r="G14" s="30">
        <v>3.59</v>
      </c>
      <c r="H14" s="129"/>
      <c r="I14" s="129"/>
      <c r="J14" s="29">
        <v>809</v>
      </c>
      <c r="K14" s="30">
        <v>8.2799999999999994</v>
      </c>
    </row>
    <row r="15" spans="1:11" x14ac:dyDescent="0.25">
      <c r="A15" s="36" t="s">
        <v>136</v>
      </c>
      <c r="B15" s="29">
        <v>9328</v>
      </c>
      <c r="C15" s="30">
        <v>2.4819996487736344</v>
      </c>
      <c r="D15" s="29">
        <v>6336</v>
      </c>
      <c r="E15" s="30">
        <v>67.924528301886795</v>
      </c>
      <c r="F15" s="129"/>
      <c r="G15" s="129"/>
      <c r="H15" s="29">
        <v>2908</v>
      </c>
      <c r="I15" s="30">
        <v>31.17</v>
      </c>
      <c r="J15" s="29">
        <v>84</v>
      </c>
      <c r="K15" s="30">
        <v>0.9</v>
      </c>
    </row>
    <row r="16" spans="1:11" x14ac:dyDescent="0.25">
      <c r="A16" s="36" t="s">
        <v>142</v>
      </c>
      <c r="B16" s="29">
        <v>6301</v>
      </c>
      <c r="C16" s="30">
        <v>1.6765737335894801</v>
      </c>
      <c r="D16" s="29">
        <v>4877</v>
      </c>
      <c r="E16" s="30">
        <v>77.400412632915405</v>
      </c>
      <c r="F16" s="29">
        <v>465</v>
      </c>
      <c r="G16" s="30">
        <v>7.38</v>
      </c>
      <c r="H16" s="129"/>
      <c r="I16" s="129"/>
      <c r="J16" s="29">
        <v>959</v>
      </c>
      <c r="K16" s="30">
        <v>15.22</v>
      </c>
    </row>
    <row r="17" spans="1:11" x14ac:dyDescent="0.25">
      <c r="A17" s="36" t="s">
        <v>147</v>
      </c>
      <c r="B17" s="29">
        <v>6156</v>
      </c>
      <c r="C17" s="30">
        <v>1.6379920495122744</v>
      </c>
      <c r="D17" s="29">
        <v>4176</v>
      </c>
      <c r="E17" s="30">
        <v>67.836257309941516</v>
      </c>
      <c r="F17" s="129"/>
      <c r="G17" s="129"/>
      <c r="H17" s="29">
        <v>888</v>
      </c>
      <c r="I17" s="30">
        <v>14.42</v>
      </c>
      <c r="J17" s="29">
        <v>1093</v>
      </c>
      <c r="K17" s="30">
        <v>17.760000000000002</v>
      </c>
    </row>
    <row r="18" spans="1:11" x14ac:dyDescent="0.25">
      <c r="A18" s="36" t="s">
        <v>154</v>
      </c>
      <c r="B18" s="29">
        <v>5957</v>
      </c>
      <c r="C18" s="30">
        <v>1.5850420141235573</v>
      </c>
      <c r="D18" s="29">
        <v>4019</v>
      </c>
      <c r="E18" s="30">
        <v>67.466845727715295</v>
      </c>
      <c r="F18" s="129"/>
      <c r="G18" s="129"/>
      <c r="H18" s="29">
        <v>1907</v>
      </c>
      <c r="I18" s="30">
        <v>32.01</v>
      </c>
      <c r="J18" s="29">
        <v>31</v>
      </c>
      <c r="K18" s="30">
        <v>0.52</v>
      </c>
    </row>
    <row r="19" spans="1:11" x14ac:dyDescent="0.25">
      <c r="A19" s="36" t="s">
        <v>169</v>
      </c>
      <c r="B19" s="29">
        <v>5151</v>
      </c>
      <c r="C19" s="30">
        <v>1.3705810667702607</v>
      </c>
      <c r="D19" s="29">
        <v>3732</v>
      </c>
      <c r="E19" s="30">
        <v>72.451951077460691</v>
      </c>
      <c r="F19" s="29">
        <v>1062</v>
      </c>
      <c r="G19" s="30">
        <v>20.62</v>
      </c>
      <c r="H19" s="129"/>
      <c r="I19" s="129"/>
      <c r="J19" s="29">
        <v>357</v>
      </c>
      <c r="K19" s="30">
        <v>6.93</v>
      </c>
    </row>
    <row r="20" spans="1:11" x14ac:dyDescent="0.25">
      <c r="A20" s="37" t="s">
        <v>171</v>
      </c>
      <c r="B20" s="31">
        <v>5022</v>
      </c>
      <c r="C20" s="30">
        <v>1.3362566719705395</v>
      </c>
      <c r="D20" s="31">
        <v>3825</v>
      </c>
      <c r="E20" s="30">
        <v>76.164874551971323</v>
      </c>
      <c r="F20" s="31">
        <v>1043</v>
      </c>
      <c r="G20" s="30">
        <v>20.77</v>
      </c>
      <c r="H20" s="129"/>
      <c r="I20" s="129"/>
      <c r="J20" s="29">
        <v>154</v>
      </c>
      <c r="K20" s="30">
        <v>3.07</v>
      </c>
    </row>
    <row r="21" spans="1:11" x14ac:dyDescent="0.25">
      <c r="A21" s="38" t="s">
        <v>158</v>
      </c>
      <c r="B21" s="31">
        <v>4989</v>
      </c>
      <c r="C21" s="30">
        <v>1.327476012835727</v>
      </c>
      <c r="D21" s="31">
        <v>4212</v>
      </c>
      <c r="E21" s="30">
        <v>84.425736620565246</v>
      </c>
      <c r="F21" s="129"/>
      <c r="G21" s="129"/>
      <c r="H21" s="31">
        <v>498</v>
      </c>
      <c r="I21" s="30">
        <v>9.98</v>
      </c>
      <c r="J21" s="31">
        <v>279</v>
      </c>
      <c r="K21" s="30">
        <v>5.59</v>
      </c>
    </row>
    <row r="22" spans="1:11" x14ac:dyDescent="0.25">
      <c r="A22" s="39" t="s">
        <v>205</v>
      </c>
      <c r="B22" s="31">
        <v>3349</v>
      </c>
      <c r="C22" s="32">
        <v>0.89110386189353596</v>
      </c>
      <c r="D22" s="31">
        <v>3152</v>
      </c>
      <c r="E22" s="32">
        <v>94.117647058823536</v>
      </c>
      <c r="F22" s="31">
        <v>138</v>
      </c>
      <c r="G22" s="32">
        <v>4.12</v>
      </c>
      <c r="H22" s="129"/>
      <c r="I22" s="129"/>
      <c r="J22" s="29">
        <v>59</v>
      </c>
      <c r="K22" s="30">
        <v>1.76</v>
      </c>
    </row>
    <row r="23" spans="1:11" x14ac:dyDescent="0.25">
      <c r="A23" s="2" t="s">
        <v>173</v>
      </c>
      <c r="B23" s="31">
        <v>2283</v>
      </c>
      <c r="C23" s="32">
        <v>0.6074619637811115</v>
      </c>
      <c r="D23" s="31">
        <v>1761</v>
      </c>
      <c r="E23" s="32">
        <v>77.135348226018394</v>
      </c>
      <c r="F23" s="31">
        <v>382</v>
      </c>
      <c r="G23" s="32">
        <v>16.73</v>
      </c>
      <c r="H23" s="129"/>
      <c r="I23" s="129"/>
      <c r="J23" s="29">
        <v>140</v>
      </c>
      <c r="K23" s="30">
        <v>6.13</v>
      </c>
    </row>
    <row r="24" spans="1:11" x14ac:dyDescent="0.25">
      <c r="A24" s="2" t="s">
        <v>206</v>
      </c>
      <c r="B24" s="31">
        <v>1707</v>
      </c>
      <c r="C24" s="32">
        <v>0.45419954979165889</v>
      </c>
      <c r="D24" s="31">
        <v>1614</v>
      </c>
      <c r="E24" s="32">
        <v>94.5518453427065</v>
      </c>
      <c r="F24" s="31">
        <v>37</v>
      </c>
      <c r="G24" s="32">
        <v>2.17</v>
      </c>
      <c r="H24" s="129"/>
      <c r="I24" s="129"/>
      <c r="J24" s="29">
        <v>56</v>
      </c>
      <c r="K24" s="30">
        <v>3.28</v>
      </c>
    </row>
    <row r="25" spans="1:11" x14ac:dyDescent="0.25">
      <c r="A25" s="2" t="s">
        <v>207</v>
      </c>
      <c r="B25" s="31">
        <v>1366</v>
      </c>
      <c r="C25" s="32">
        <v>0.36346607206526427</v>
      </c>
      <c r="D25" s="31">
        <v>1231</v>
      </c>
      <c r="E25" s="32">
        <v>90.11713030746705</v>
      </c>
      <c r="F25" s="31">
        <v>51</v>
      </c>
      <c r="G25" s="32">
        <v>3.73</v>
      </c>
      <c r="H25" s="129"/>
      <c r="I25" s="129"/>
      <c r="J25" s="29">
        <v>84</v>
      </c>
      <c r="K25" s="30">
        <v>6.15</v>
      </c>
    </row>
    <row r="26" spans="1:11" x14ac:dyDescent="0.25">
      <c r="A26" s="2" t="s">
        <v>216</v>
      </c>
      <c r="B26" s="31">
        <v>1202</v>
      </c>
      <c r="C26" s="32">
        <v>0.31982885697104513</v>
      </c>
      <c r="D26" s="31">
        <v>1142</v>
      </c>
      <c r="E26" s="32">
        <v>95.008319467554074</v>
      </c>
      <c r="F26" s="31">
        <v>38</v>
      </c>
      <c r="G26" s="32">
        <v>3.16</v>
      </c>
      <c r="H26" s="129"/>
      <c r="I26" s="129"/>
      <c r="J26" s="29">
        <v>22</v>
      </c>
      <c r="K26" s="30">
        <v>1.83</v>
      </c>
    </row>
    <row r="27" spans="1:11" x14ac:dyDescent="0.25">
      <c r="A27" s="2" t="s">
        <v>208</v>
      </c>
      <c r="B27" s="31">
        <v>1164</v>
      </c>
      <c r="C27" s="32">
        <v>0.30971779493701873</v>
      </c>
      <c r="D27" s="31">
        <v>983</v>
      </c>
      <c r="E27" s="32">
        <v>84.450171821305844</v>
      </c>
      <c r="F27" s="31">
        <v>129</v>
      </c>
      <c r="G27" s="32">
        <v>11.08</v>
      </c>
      <c r="H27" s="129"/>
      <c r="I27" s="129"/>
      <c r="J27" s="29">
        <v>52</v>
      </c>
      <c r="K27" s="30">
        <v>4.47</v>
      </c>
    </row>
    <row r="28" spans="1:11" x14ac:dyDescent="0.25">
      <c r="A28" s="2" t="s">
        <v>209</v>
      </c>
      <c r="B28" s="31">
        <v>1045</v>
      </c>
      <c r="C28" s="32">
        <v>0.27805420593572555</v>
      </c>
      <c r="D28" s="31">
        <v>952</v>
      </c>
      <c r="E28" s="32">
        <v>91.100478468899524</v>
      </c>
      <c r="F28" s="129"/>
      <c r="G28" s="129"/>
      <c r="H28" s="31">
        <v>75</v>
      </c>
      <c r="I28" s="32">
        <v>7.18</v>
      </c>
      <c r="J28" s="31">
        <v>18</v>
      </c>
      <c r="K28" s="32">
        <v>1.72</v>
      </c>
    </row>
    <row r="29" spans="1:11" x14ac:dyDescent="0.25">
      <c r="A29" s="2" t="s">
        <v>174</v>
      </c>
      <c r="B29" s="31">
        <v>1016</v>
      </c>
      <c r="C29" s="32">
        <v>0.2703378691202844</v>
      </c>
      <c r="D29" s="31">
        <v>731</v>
      </c>
      <c r="E29" s="32">
        <v>71.948818897637793</v>
      </c>
      <c r="F29" s="129"/>
      <c r="G29" s="129"/>
      <c r="H29" s="31">
        <v>160</v>
      </c>
      <c r="I29" s="32">
        <v>15.75</v>
      </c>
      <c r="J29" s="31">
        <v>125</v>
      </c>
      <c r="K29" s="32">
        <v>12.3</v>
      </c>
    </row>
    <row r="30" spans="1:11" x14ac:dyDescent="0.25">
      <c r="A30" s="2" t="s">
        <v>168</v>
      </c>
      <c r="B30" s="31">
        <v>1012</v>
      </c>
      <c r="C30" s="32">
        <v>0.2692735468009132</v>
      </c>
      <c r="D30" s="31">
        <v>471</v>
      </c>
      <c r="E30" s="32">
        <v>46.541501976284586</v>
      </c>
      <c r="F30" s="31">
        <v>496</v>
      </c>
      <c r="G30" s="32">
        <v>49.01</v>
      </c>
      <c r="H30" s="129"/>
      <c r="I30" s="129"/>
      <c r="J30" s="29">
        <v>45</v>
      </c>
      <c r="K30" s="30">
        <v>4.45</v>
      </c>
    </row>
    <row r="31" spans="1:11" x14ac:dyDescent="0.25">
      <c r="A31" s="2" t="s">
        <v>172</v>
      </c>
      <c r="B31" s="31">
        <v>1007</v>
      </c>
      <c r="C31" s="32">
        <v>0.26794314390169921</v>
      </c>
      <c r="D31" s="31">
        <v>495</v>
      </c>
      <c r="E31" s="32">
        <v>49.155908639523339</v>
      </c>
      <c r="F31" s="31">
        <v>489</v>
      </c>
      <c r="G31" s="32">
        <v>48.56</v>
      </c>
      <c r="H31" s="129"/>
      <c r="I31" s="129"/>
      <c r="J31" s="29">
        <v>23</v>
      </c>
      <c r="K31" s="30">
        <v>2.2799999999999998</v>
      </c>
    </row>
    <row r="32" spans="1:11" x14ac:dyDescent="0.25">
      <c r="A32" s="2" t="s">
        <v>176</v>
      </c>
      <c r="B32" s="31">
        <v>980</v>
      </c>
      <c r="C32" s="32">
        <v>0.26075896824594363</v>
      </c>
      <c r="D32" s="31">
        <v>673</v>
      </c>
      <c r="E32" s="32">
        <v>68.673469387755105</v>
      </c>
      <c r="F32" s="31">
        <v>290</v>
      </c>
      <c r="G32" s="32">
        <v>29.59</v>
      </c>
      <c r="H32" s="129"/>
      <c r="I32" s="129"/>
      <c r="J32" s="29">
        <v>17</v>
      </c>
      <c r="K32" s="30">
        <v>1.73</v>
      </c>
    </row>
    <row r="33" spans="1:11" x14ac:dyDescent="0.25">
      <c r="A33" s="2" t="s">
        <v>177</v>
      </c>
      <c r="B33" s="31">
        <v>954</v>
      </c>
      <c r="C33" s="32">
        <v>0.25384087317003085</v>
      </c>
      <c r="D33" s="31">
        <v>604</v>
      </c>
      <c r="E33" s="32">
        <v>63.312368972746334</v>
      </c>
      <c r="F33" s="31">
        <v>325</v>
      </c>
      <c r="G33" s="32">
        <v>34.07</v>
      </c>
      <c r="H33" s="129"/>
      <c r="I33" s="129"/>
      <c r="J33" s="29">
        <v>25</v>
      </c>
      <c r="K33" s="30">
        <v>2.62</v>
      </c>
    </row>
    <row r="34" spans="1:11" x14ac:dyDescent="0.25">
      <c r="A34" s="2" t="s">
        <v>251</v>
      </c>
      <c r="B34" s="31">
        <v>733</v>
      </c>
      <c r="C34" s="32">
        <v>0.19503706502477211</v>
      </c>
      <c r="D34" s="31">
        <v>697</v>
      </c>
      <c r="E34" s="32">
        <v>95.088676671214188</v>
      </c>
      <c r="F34" s="31">
        <v>12</v>
      </c>
      <c r="G34" s="32">
        <v>1.64</v>
      </c>
      <c r="H34" s="129"/>
      <c r="I34" s="129"/>
      <c r="J34" s="29">
        <v>24</v>
      </c>
      <c r="K34" s="30">
        <v>3.27</v>
      </c>
    </row>
    <row r="35" spans="1:11" x14ac:dyDescent="0.25">
      <c r="A35" s="2" t="s">
        <v>178</v>
      </c>
      <c r="B35" s="31">
        <v>720</v>
      </c>
      <c r="C35" s="32">
        <v>0.19157801748681569</v>
      </c>
      <c r="D35" s="31">
        <v>300</v>
      </c>
      <c r="E35" s="32">
        <v>41.666666666666664</v>
      </c>
      <c r="F35" s="31">
        <v>415</v>
      </c>
      <c r="G35" s="32">
        <v>57.64</v>
      </c>
      <c r="H35" s="129"/>
      <c r="I35" s="129"/>
      <c r="J35" s="29">
        <v>5</v>
      </c>
      <c r="K35" s="30">
        <v>0.69</v>
      </c>
    </row>
    <row r="36" spans="1:11" x14ac:dyDescent="0.25">
      <c r="A36" s="2" t="s">
        <v>170</v>
      </c>
      <c r="B36" s="31">
        <v>636</v>
      </c>
      <c r="C36" s="32">
        <v>0.16922724878002054</v>
      </c>
      <c r="D36" s="31">
        <v>272</v>
      </c>
      <c r="E36" s="32">
        <v>42.767295597484278</v>
      </c>
      <c r="F36" s="31">
        <v>314</v>
      </c>
      <c r="G36" s="32">
        <v>49.37</v>
      </c>
      <c r="H36" s="129"/>
      <c r="I36" s="129"/>
      <c r="J36" s="29">
        <v>50</v>
      </c>
      <c r="K36" s="30">
        <v>7.86</v>
      </c>
    </row>
    <row r="37" spans="1:11" x14ac:dyDescent="0.25">
      <c r="A37" s="2" t="s">
        <v>199</v>
      </c>
      <c r="B37" s="31">
        <v>628</v>
      </c>
      <c r="C37" s="32">
        <v>0.16709860414127814</v>
      </c>
      <c r="D37" s="31">
        <v>260</v>
      </c>
      <c r="E37" s="32">
        <v>41.401273885350321</v>
      </c>
      <c r="F37" s="31">
        <v>363</v>
      </c>
      <c r="G37" s="32">
        <v>57.8</v>
      </c>
      <c r="H37" s="129"/>
      <c r="I37" s="129"/>
      <c r="J37" s="29">
        <v>5</v>
      </c>
      <c r="K37" s="30">
        <v>0.8</v>
      </c>
    </row>
    <row r="38" spans="1:11" x14ac:dyDescent="0.25">
      <c r="A38" s="2" t="s">
        <v>179</v>
      </c>
      <c r="B38" s="31">
        <v>622</v>
      </c>
      <c r="C38" s="32">
        <v>0.16550212066222134</v>
      </c>
      <c r="D38" s="31">
        <v>432</v>
      </c>
      <c r="E38" s="32">
        <v>69.453376205787777</v>
      </c>
      <c r="F38" s="31">
        <v>186</v>
      </c>
      <c r="G38" s="32">
        <v>29.9</v>
      </c>
      <c r="H38" s="129"/>
      <c r="I38" s="129"/>
      <c r="J38" s="29">
        <v>4</v>
      </c>
      <c r="K38" s="30">
        <v>0.64</v>
      </c>
    </row>
    <row r="39" spans="1:11" x14ac:dyDescent="0.25">
      <c r="A39" s="2" t="s">
        <v>235</v>
      </c>
      <c r="B39" s="31">
        <v>615</v>
      </c>
      <c r="C39" s="32">
        <v>0.16363955660332177</v>
      </c>
      <c r="D39" s="31">
        <v>582</v>
      </c>
      <c r="E39" s="32">
        <v>94.634146341463421</v>
      </c>
      <c r="F39" s="31">
        <v>20</v>
      </c>
      <c r="G39" s="32">
        <v>3.25</v>
      </c>
      <c r="H39" s="129"/>
      <c r="I39" s="129"/>
      <c r="J39" s="29">
        <v>13</v>
      </c>
      <c r="K39" s="30">
        <v>2.11</v>
      </c>
    </row>
    <row r="40" spans="1:11" x14ac:dyDescent="0.25">
      <c r="A40" s="2" t="s">
        <v>217</v>
      </c>
      <c r="B40" s="31">
        <v>565</v>
      </c>
      <c r="C40" s="32">
        <v>0.15033552761118177</v>
      </c>
      <c r="D40" s="31">
        <v>534</v>
      </c>
      <c r="E40" s="32">
        <v>94.513274336283189</v>
      </c>
      <c r="F40" s="31">
        <v>12</v>
      </c>
      <c r="G40" s="32">
        <v>2.12</v>
      </c>
      <c r="H40" s="129"/>
      <c r="I40" s="129"/>
      <c r="J40" s="29">
        <v>19</v>
      </c>
      <c r="K40" s="30">
        <v>3.36</v>
      </c>
    </row>
    <row r="41" spans="1:11" x14ac:dyDescent="0.25">
      <c r="A41" s="2" t="s">
        <v>218</v>
      </c>
      <c r="B41" s="31">
        <v>562</v>
      </c>
      <c r="C41" s="32">
        <v>0.14953728587165338</v>
      </c>
      <c r="D41" s="31">
        <v>523</v>
      </c>
      <c r="E41" s="32">
        <v>93.060498220640568</v>
      </c>
      <c r="F41" s="31">
        <v>7</v>
      </c>
      <c r="G41" s="32">
        <v>1.25</v>
      </c>
      <c r="H41" s="129"/>
      <c r="I41" s="129"/>
      <c r="J41" s="29">
        <v>32</v>
      </c>
      <c r="K41" s="30">
        <v>5.69</v>
      </c>
    </row>
    <row r="42" spans="1:11" x14ac:dyDescent="0.25">
      <c r="A42" s="2" t="s">
        <v>252</v>
      </c>
      <c r="B42" s="31">
        <v>546</v>
      </c>
      <c r="C42" s="32">
        <v>0.1452799965941686</v>
      </c>
      <c r="D42" s="31">
        <v>496</v>
      </c>
      <c r="E42" s="32">
        <v>90.842490842490847</v>
      </c>
      <c r="F42" s="31">
        <v>15</v>
      </c>
      <c r="G42" s="32">
        <v>2.75</v>
      </c>
      <c r="H42" s="129"/>
      <c r="I42" s="129"/>
      <c r="J42" s="29">
        <v>35</v>
      </c>
      <c r="K42" s="30">
        <v>6.41</v>
      </c>
    </row>
    <row r="43" spans="1:11" x14ac:dyDescent="0.25">
      <c r="A43" s="2" t="s">
        <v>219</v>
      </c>
      <c r="B43" s="31">
        <v>485</v>
      </c>
      <c r="C43" s="32">
        <v>0.1290490812237578</v>
      </c>
      <c r="D43" s="31">
        <v>411</v>
      </c>
      <c r="E43" s="32">
        <v>84.742268041237111</v>
      </c>
      <c r="F43" s="31">
        <v>51</v>
      </c>
      <c r="G43" s="32">
        <v>10.52</v>
      </c>
      <c r="H43" s="129"/>
      <c r="I43" s="129"/>
      <c r="J43" s="29">
        <v>23</v>
      </c>
      <c r="K43" s="30">
        <v>4.74</v>
      </c>
    </row>
    <row r="44" spans="1:11" x14ac:dyDescent="0.25">
      <c r="A44" s="2" t="s">
        <v>210</v>
      </c>
      <c r="B44" s="31">
        <v>475</v>
      </c>
      <c r="C44" s="32">
        <v>0.12638827542532982</v>
      </c>
      <c r="D44" s="31">
        <v>395</v>
      </c>
      <c r="E44" s="32">
        <v>83.15789473684211</v>
      </c>
      <c r="F44" s="31">
        <v>74</v>
      </c>
      <c r="G44" s="32">
        <v>15.58</v>
      </c>
      <c r="H44" s="129"/>
      <c r="I44" s="129"/>
      <c r="J44" s="29">
        <v>6</v>
      </c>
      <c r="K44" s="30">
        <v>1.26</v>
      </c>
    </row>
    <row r="45" spans="1:11" x14ac:dyDescent="0.25">
      <c r="A45" s="2" t="s">
        <v>200</v>
      </c>
      <c r="B45" s="31">
        <v>466</v>
      </c>
      <c r="C45" s="32">
        <v>0.12399355020674462</v>
      </c>
      <c r="D45" s="31">
        <v>219</v>
      </c>
      <c r="E45" s="32">
        <v>46.995708154506438</v>
      </c>
      <c r="F45" s="31">
        <v>243</v>
      </c>
      <c r="G45" s="32">
        <v>52.15</v>
      </c>
      <c r="H45" s="129"/>
      <c r="I45" s="129"/>
      <c r="J45" s="29">
        <v>4</v>
      </c>
      <c r="K45" s="30">
        <v>0.86</v>
      </c>
    </row>
    <row r="46" spans="1:11" x14ac:dyDescent="0.25">
      <c r="A46" s="2" t="s">
        <v>272</v>
      </c>
      <c r="B46" s="31">
        <v>455</v>
      </c>
      <c r="C46" s="32">
        <v>0.12106666382847382</v>
      </c>
      <c r="D46" s="31">
        <v>439</v>
      </c>
      <c r="E46" s="32">
        <v>96.483516483516482</v>
      </c>
      <c r="F46" s="31">
        <v>8</v>
      </c>
      <c r="G46" s="32">
        <v>1.76</v>
      </c>
      <c r="H46" s="129"/>
      <c r="I46" s="129"/>
      <c r="J46" s="29">
        <v>8</v>
      </c>
      <c r="K46" s="30">
        <v>1.76</v>
      </c>
    </row>
    <row r="47" spans="1:11" x14ac:dyDescent="0.25">
      <c r="A47" s="2" t="s">
        <v>236</v>
      </c>
      <c r="B47" s="31">
        <v>407</v>
      </c>
      <c r="C47" s="32">
        <v>0.10829479599601943</v>
      </c>
      <c r="D47" s="31">
        <v>352</v>
      </c>
      <c r="E47" s="32">
        <v>86.486486486486484</v>
      </c>
      <c r="F47" s="31">
        <v>17</v>
      </c>
      <c r="G47" s="32">
        <v>4.18</v>
      </c>
      <c r="H47" s="129"/>
      <c r="I47" s="129"/>
      <c r="J47" s="29">
        <v>38</v>
      </c>
      <c r="K47" s="30">
        <v>9.34</v>
      </c>
    </row>
    <row r="48" spans="1:11" x14ac:dyDescent="0.25">
      <c r="A48" s="2" t="s">
        <v>253</v>
      </c>
      <c r="B48" s="31">
        <v>382</v>
      </c>
      <c r="C48" s="32">
        <v>0.10164278149994944</v>
      </c>
      <c r="D48" s="31">
        <v>337</v>
      </c>
      <c r="E48" s="32">
        <v>88.21989528795811</v>
      </c>
      <c r="F48" s="31">
        <v>10</v>
      </c>
      <c r="G48" s="32">
        <v>2.62</v>
      </c>
      <c r="H48" s="129"/>
      <c r="I48" s="129"/>
      <c r="J48" s="29">
        <v>35</v>
      </c>
      <c r="K48" s="30">
        <v>9.16</v>
      </c>
    </row>
    <row r="49" spans="1:11" x14ac:dyDescent="0.25">
      <c r="A49" s="2" t="s">
        <v>237</v>
      </c>
      <c r="B49" s="31">
        <v>378</v>
      </c>
      <c r="C49" s="32">
        <v>0.10057845918057826</v>
      </c>
      <c r="D49" s="31">
        <v>354</v>
      </c>
      <c r="E49" s="32">
        <v>93.650793650793645</v>
      </c>
      <c r="F49" s="31">
        <v>11</v>
      </c>
      <c r="G49" s="32">
        <v>2.91</v>
      </c>
      <c r="H49" s="129"/>
      <c r="I49" s="129"/>
      <c r="J49" s="29">
        <v>13</v>
      </c>
      <c r="K49" s="30">
        <v>3.44</v>
      </c>
    </row>
    <row r="50" spans="1:11" x14ac:dyDescent="0.25">
      <c r="A50" s="2" t="s">
        <v>180</v>
      </c>
      <c r="B50" s="31">
        <v>312</v>
      </c>
      <c r="C50" s="32">
        <v>8.3017140910953482E-2</v>
      </c>
      <c r="D50" s="31">
        <v>236</v>
      </c>
      <c r="E50" s="32">
        <v>75.641025641025635</v>
      </c>
      <c r="F50" s="31">
        <v>60</v>
      </c>
      <c r="G50" s="32">
        <v>19.23</v>
      </c>
      <c r="H50" s="129"/>
      <c r="I50" s="129"/>
      <c r="J50" s="29">
        <v>16</v>
      </c>
      <c r="K50" s="30">
        <v>5.13</v>
      </c>
    </row>
    <row r="51" spans="1:11" x14ac:dyDescent="0.25">
      <c r="A51" s="2" t="s">
        <v>273</v>
      </c>
      <c r="B51" s="31">
        <v>274</v>
      </c>
      <c r="C51" s="32">
        <v>7.2906078876927086E-2</v>
      </c>
      <c r="D51" s="31">
        <v>253</v>
      </c>
      <c r="E51" s="32">
        <v>92.335766423357668</v>
      </c>
      <c r="F51" s="31">
        <v>10</v>
      </c>
      <c r="G51" s="32">
        <v>3.65</v>
      </c>
      <c r="H51" s="129"/>
      <c r="I51" s="129"/>
      <c r="J51" s="29">
        <v>11</v>
      </c>
      <c r="K51" s="30">
        <v>4.01</v>
      </c>
    </row>
    <row r="52" spans="1:11" x14ac:dyDescent="0.25">
      <c r="A52" s="2" t="s">
        <v>211</v>
      </c>
      <c r="B52" s="31">
        <v>264</v>
      </c>
      <c r="C52" s="32">
        <v>7.0245273078499093E-2</v>
      </c>
      <c r="D52" s="31">
        <v>204</v>
      </c>
      <c r="E52" s="32">
        <v>77.272727272727266</v>
      </c>
      <c r="F52" s="31">
        <v>58</v>
      </c>
      <c r="G52" s="32">
        <v>21.97</v>
      </c>
      <c r="H52" s="129"/>
      <c r="I52" s="129"/>
      <c r="J52" s="29">
        <v>2</v>
      </c>
      <c r="K52" s="30">
        <v>0.76</v>
      </c>
    </row>
    <row r="53" spans="1:11" x14ac:dyDescent="0.25">
      <c r="A53" s="2" t="s">
        <v>220</v>
      </c>
      <c r="B53" s="31">
        <v>254</v>
      </c>
      <c r="C53" s="32">
        <v>6.75844672800711E-2</v>
      </c>
      <c r="D53" s="31">
        <v>229</v>
      </c>
      <c r="E53" s="32">
        <v>90.157480314960637</v>
      </c>
      <c r="F53" s="129"/>
      <c r="G53" s="129"/>
      <c r="H53" s="31">
        <v>22</v>
      </c>
      <c r="I53" s="32">
        <v>8.66</v>
      </c>
      <c r="J53" s="31">
        <v>3</v>
      </c>
      <c r="K53" s="32">
        <v>1.18</v>
      </c>
    </row>
    <row r="54" spans="1:11" x14ac:dyDescent="0.25">
      <c r="A54" s="2" t="s">
        <v>254</v>
      </c>
      <c r="B54" s="31">
        <v>249</v>
      </c>
      <c r="C54" s="32">
        <v>6.6254064380857097E-2</v>
      </c>
      <c r="D54" s="31">
        <v>206</v>
      </c>
      <c r="E54" s="32">
        <v>82.730923694779122</v>
      </c>
      <c r="F54" s="31">
        <v>26</v>
      </c>
      <c r="G54" s="32">
        <v>10.44</v>
      </c>
      <c r="H54" s="129"/>
      <c r="I54" s="129"/>
      <c r="J54" s="29">
        <v>17</v>
      </c>
      <c r="K54" s="30">
        <v>6.83</v>
      </c>
    </row>
    <row r="55" spans="1:11" x14ac:dyDescent="0.25">
      <c r="A55" s="2" t="s">
        <v>238</v>
      </c>
      <c r="B55" s="31">
        <v>244</v>
      </c>
      <c r="C55" s="32">
        <v>6.4923661481643108E-2</v>
      </c>
      <c r="D55" s="31">
        <v>199</v>
      </c>
      <c r="E55" s="32">
        <v>81.557377049180332</v>
      </c>
      <c r="F55" s="31">
        <v>23</v>
      </c>
      <c r="G55" s="32">
        <v>9.43</v>
      </c>
      <c r="H55" s="129"/>
      <c r="I55" s="129"/>
      <c r="J55" s="29">
        <v>22</v>
      </c>
      <c r="K55" s="30">
        <v>9.02</v>
      </c>
    </row>
    <row r="56" spans="1:11" x14ac:dyDescent="0.25">
      <c r="A56" s="2" t="s">
        <v>274</v>
      </c>
      <c r="B56" s="31">
        <v>239</v>
      </c>
      <c r="C56" s="32">
        <v>6.3593258582429105E-2</v>
      </c>
      <c r="D56" s="31">
        <v>224</v>
      </c>
      <c r="E56" s="32">
        <v>93.723849372384933</v>
      </c>
      <c r="F56" s="31">
        <v>5</v>
      </c>
      <c r="G56" s="32">
        <v>2.09</v>
      </c>
      <c r="H56" s="129"/>
      <c r="I56" s="129"/>
      <c r="J56" s="29">
        <v>10</v>
      </c>
      <c r="K56" s="30">
        <v>4.18</v>
      </c>
    </row>
    <row r="57" spans="1:11" x14ac:dyDescent="0.25">
      <c r="A57" s="2" t="s">
        <v>212</v>
      </c>
      <c r="B57" s="31">
        <v>233</v>
      </c>
      <c r="C57" s="32">
        <v>6.1996775103372308E-2</v>
      </c>
      <c r="D57" s="31">
        <v>132</v>
      </c>
      <c r="E57" s="32">
        <v>56.652360515021456</v>
      </c>
      <c r="F57" s="31">
        <v>96</v>
      </c>
      <c r="G57" s="32">
        <v>41.2</v>
      </c>
      <c r="H57" s="129"/>
      <c r="I57" s="129"/>
      <c r="J57" s="29">
        <v>5</v>
      </c>
      <c r="K57" s="30">
        <v>2.15</v>
      </c>
    </row>
    <row r="58" spans="1:11" x14ac:dyDescent="0.25">
      <c r="A58" s="2" t="s">
        <v>201</v>
      </c>
      <c r="B58" s="31">
        <v>197</v>
      </c>
      <c r="C58" s="32">
        <v>5.2417874229031519E-2</v>
      </c>
      <c r="D58" s="31">
        <v>131</v>
      </c>
      <c r="E58" s="32">
        <v>66.497461928934015</v>
      </c>
      <c r="F58" s="31">
        <v>64</v>
      </c>
      <c r="G58" s="32">
        <v>32.49</v>
      </c>
      <c r="H58" s="129"/>
      <c r="I58" s="129"/>
      <c r="J58" s="29">
        <v>2</v>
      </c>
      <c r="K58" s="30">
        <v>1.02</v>
      </c>
    </row>
    <row r="59" spans="1:11" x14ac:dyDescent="0.25">
      <c r="A59" s="2" t="s">
        <v>175</v>
      </c>
      <c r="B59" s="31">
        <v>191</v>
      </c>
      <c r="C59" s="32">
        <v>5.0821390749974722E-2</v>
      </c>
      <c r="D59" s="31">
        <v>94</v>
      </c>
      <c r="E59" s="32">
        <v>49.214659685863872</v>
      </c>
      <c r="F59" s="31">
        <v>84</v>
      </c>
      <c r="G59" s="32">
        <v>43.98</v>
      </c>
      <c r="H59" s="129"/>
      <c r="I59" s="129"/>
      <c r="J59" s="29">
        <v>13</v>
      </c>
      <c r="K59" s="30">
        <v>6.81</v>
      </c>
    </row>
    <row r="60" spans="1:11" x14ac:dyDescent="0.25">
      <c r="A60" s="2" t="s">
        <v>221</v>
      </c>
      <c r="B60" s="31">
        <v>165</v>
      </c>
      <c r="C60" s="32">
        <v>4.3903295674061933E-2</v>
      </c>
      <c r="D60" s="31">
        <v>92</v>
      </c>
      <c r="E60" s="32">
        <v>55.757575757575758</v>
      </c>
      <c r="F60" s="31">
        <v>71</v>
      </c>
      <c r="G60" s="32">
        <v>43.03</v>
      </c>
      <c r="H60" s="129"/>
      <c r="I60" s="129"/>
      <c r="J60" s="29">
        <v>2</v>
      </c>
      <c r="K60" s="30">
        <v>1.21</v>
      </c>
    </row>
    <row r="61" spans="1:11" x14ac:dyDescent="0.25">
      <c r="A61" s="2" t="s">
        <v>185</v>
      </c>
      <c r="B61" s="31">
        <v>161</v>
      </c>
      <c r="C61" s="32">
        <v>4.2838973354690738E-2</v>
      </c>
      <c r="D61" s="31">
        <v>141</v>
      </c>
      <c r="E61" s="32">
        <v>87.577639751552795</v>
      </c>
      <c r="F61" s="31">
        <v>7</v>
      </c>
      <c r="G61" s="32">
        <v>4.3499999999999996</v>
      </c>
      <c r="H61" s="129"/>
      <c r="I61" s="129"/>
      <c r="J61" s="29">
        <v>13</v>
      </c>
      <c r="K61" s="30">
        <v>8.07</v>
      </c>
    </row>
    <row r="62" spans="1:11" x14ac:dyDescent="0.25">
      <c r="A62" s="2" t="s">
        <v>275</v>
      </c>
      <c r="B62" s="31">
        <v>135</v>
      </c>
      <c r="C62" s="32">
        <v>3.5920878278777942E-2</v>
      </c>
      <c r="D62" s="31">
        <v>111</v>
      </c>
      <c r="E62" s="32">
        <v>82.222222222222229</v>
      </c>
      <c r="F62" s="129"/>
      <c r="G62" s="129"/>
      <c r="H62" s="31">
        <v>22</v>
      </c>
      <c r="I62" s="32">
        <v>16.3</v>
      </c>
      <c r="J62" s="31">
        <v>2</v>
      </c>
      <c r="K62" s="32">
        <v>1.48</v>
      </c>
    </row>
    <row r="63" spans="1:11" x14ac:dyDescent="0.25">
      <c r="A63" s="2" t="s">
        <v>276</v>
      </c>
      <c r="B63" s="31">
        <v>129</v>
      </c>
      <c r="C63" s="32">
        <v>3.4324394799721145E-2</v>
      </c>
      <c r="D63" s="31">
        <v>114</v>
      </c>
      <c r="E63" s="32">
        <v>88.372093023255815</v>
      </c>
      <c r="F63" s="31">
        <v>8</v>
      </c>
      <c r="G63" s="32">
        <v>6.2</v>
      </c>
      <c r="H63" s="129"/>
      <c r="I63" s="129"/>
      <c r="J63" s="29">
        <v>7</v>
      </c>
      <c r="K63" s="30">
        <v>5.43</v>
      </c>
    </row>
    <row r="64" spans="1:11" x14ac:dyDescent="0.25">
      <c r="A64" s="2" t="s">
        <v>267</v>
      </c>
      <c r="B64" s="31">
        <v>128</v>
      </c>
      <c r="C64" s="32">
        <v>3.4058314219878351E-2</v>
      </c>
      <c r="D64" s="31">
        <v>123</v>
      </c>
      <c r="E64" s="32">
        <v>96.09375</v>
      </c>
      <c r="F64" s="31">
        <v>1</v>
      </c>
      <c r="G64" s="32">
        <v>0.78</v>
      </c>
      <c r="H64" s="129"/>
      <c r="I64" s="129"/>
      <c r="J64" s="29">
        <v>4</v>
      </c>
      <c r="K64" s="30">
        <v>3.13</v>
      </c>
    </row>
    <row r="65" spans="1:11" x14ac:dyDescent="0.25">
      <c r="A65" s="2" t="s">
        <v>239</v>
      </c>
      <c r="B65" s="31">
        <v>122</v>
      </c>
      <c r="C65" s="32">
        <v>3.2461830740821554E-2</v>
      </c>
      <c r="D65" s="31">
        <v>110</v>
      </c>
      <c r="E65" s="32">
        <v>90.163934426229503</v>
      </c>
      <c r="F65" s="129"/>
      <c r="G65" s="129"/>
      <c r="H65" s="31">
        <v>11</v>
      </c>
      <c r="I65" s="32">
        <v>9.02</v>
      </c>
      <c r="J65" s="31">
        <v>1</v>
      </c>
      <c r="K65" s="32">
        <v>0.82</v>
      </c>
    </row>
    <row r="66" spans="1:11" x14ac:dyDescent="0.25">
      <c r="A66" s="2" t="s">
        <v>268</v>
      </c>
      <c r="B66" s="31">
        <v>119</v>
      </c>
      <c r="C66" s="32">
        <v>3.1663589001293152E-2</v>
      </c>
      <c r="D66" s="31">
        <v>80</v>
      </c>
      <c r="E66" s="32">
        <v>67.226890756302524</v>
      </c>
      <c r="F66" s="31">
        <v>36</v>
      </c>
      <c r="G66" s="32">
        <v>30.25</v>
      </c>
      <c r="H66" s="129"/>
      <c r="I66" s="129"/>
      <c r="J66" s="29">
        <v>3</v>
      </c>
      <c r="K66" s="30">
        <v>2.52</v>
      </c>
    </row>
    <row r="67" spans="1:11" x14ac:dyDescent="0.25">
      <c r="A67" s="2" t="s">
        <v>202</v>
      </c>
      <c r="B67" s="31">
        <v>119</v>
      </c>
      <c r="C67" s="32">
        <v>3.1663589001293152E-2</v>
      </c>
      <c r="D67" s="31">
        <v>74</v>
      </c>
      <c r="E67" s="32">
        <v>62.184873949579831</v>
      </c>
      <c r="F67" s="31">
        <v>43</v>
      </c>
      <c r="G67" s="32">
        <v>36.130000000000003</v>
      </c>
      <c r="H67" s="129"/>
      <c r="I67" s="129"/>
      <c r="J67" s="29">
        <v>2</v>
      </c>
      <c r="K67" s="30">
        <v>1.68</v>
      </c>
    </row>
    <row r="68" spans="1:11" x14ac:dyDescent="0.25">
      <c r="A68" s="2" t="s">
        <v>222</v>
      </c>
      <c r="B68" s="31">
        <v>107</v>
      </c>
      <c r="C68" s="32">
        <v>2.8470622043179555E-2</v>
      </c>
      <c r="D68" s="31">
        <v>91</v>
      </c>
      <c r="E68" s="32">
        <v>85.046728971962622</v>
      </c>
      <c r="F68" s="31">
        <v>15</v>
      </c>
      <c r="G68" s="32">
        <v>14.02</v>
      </c>
      <c r="H68" s="129"/>
      <c r="I68" s="129"/>
      <c r="J68" s="29">
        <v>1</v>
      </c>
      <c r="K68" s="30">
        <v>0.93</v>
      </c>
    </row>
    <row r="69" spans="1:11" x14ac:dyDescent="0.25">
      <c r="A69" s="2" t="s">
        <v>255</v>
      </c>
      <c r="B69" s="31">
        <v>102</v>
      </c>
      <c r="C69" s="32">
        <v>2.7140219143965558E-2</v>
      </c>
      <c r="D69" s="31">
        <v>86</v>
      </c>
      <c r="E69" s="32">
        <v>84.313725490196077</v>
      </c>
      <c r="F69" s="31">
        <v>14</v>
      </c>
      <c r="G69" s="32">
        <v>13.73</v>
      </c>
      <c r="H69" s="129"/>
      <c r="I69" s="129"/>
      <c r="J69" s="29">
        <v>2</v>
      </c>
      <c r="K69" s="30">
        <v>1.96</v>
      </c>
    </row>
    <row r="70" spans="1:11" x14ac:dyDescent="0.25">
      <c r="A70" s="2" t="s">
        <v>181</v>
      </c>
      <c r="B70" s="31">
        <v>100</v>
      </c>
      <c r="C70" s="32">
        <v>2.6608057984279961E-2</v>
      </c>
      <c r="D70" s="31">
        <v>80</v>
      </c>
      <c r="E70" s="32">
        <v>80</v>
      </c>
      <c r="F70" s="31">
        <v>14</v>
      </c>
      <c r="G70" s="32">
        <v>14</v>
      </c>
      <c r="H70" s="129"/>
      <c r="I70" s="129"/>
      <c r="J70" s="29">
        <v>6</v>
      </c>
      <c r="K70" s="30">
        <v>6</v>
      </c>
    </row>
    <row r="71" spans="1:11" x14ac:dyDescent="0.25">
      <c r="A71" s="2" t="s">
        <v>223</v>
      </c>
      <c r="B71" s="31">
        <v>92</v>
      </c>
      <c r="C71" s="32">
        <v>2.4479413345537559E-2</v>
      </c>
      <c r="D71" s="31">
        <v>72</v>
      </c>
      <c r="E71" s="32">
        <v>78.260869565217391</v>
      </c>
      <c r="F71" s="31">
        <v>20</v>
      </c>
      <c r="G71" s="32">
        <v>21.74</v>
      </c>
      <c r="H71" s="129"/>
      <c r="I71" s="129"/>
      <c r="J71" s="29">
        <v>0</v>
      </c>
      <c r="K71" s="30">
        <v>0</v>
      </c>
    </row>
    <row r="72" spans="1:11" x14ac:dyDescent="0.25">
      <c r="A72" s="2" t="s">
        <v>269</v>
      </c>
      <c r="B72" s="31">
        <v>85</v>
      </c>
      <c r="C72" s="32">
        <v>2.2616849286637965E-2</v>
      </c>
      <c r="D72" s="31">
        <v>84</v>
      </c>
      <c r="E72" s="32">
        <v>98.82352941176471</v>
      </c>
      <c r="F72" s="31">
        <v>0</v>
      </c>
      <c r="G72" s="32">
        <v>0</v>
      </c>
      <c r="H72" s="129"/>
      <c r="I72" s="129"/>
      <c r="J72" s="29">
        <v>1</v>
      </c>
      <c r="K72" s="30">
        <v>1.18</v>
      </c>
    </row>
    <row r="73" spans="1:11" x14ac:dyDescent="0.25">
      <c r="A73" s="2" t="s">
        <v>186</v>
      </c>
      <c r="B73" s="31">
        <v>82</v>
      </c>
      <c r="C73" s="32">
        <v>2.1818607547109566E-2</v>
      </c>
      <c r="D73" s="31">
        <v>74</v>
      </c>
      <c r="E73" s="32">
        <v>90.243902439024396</v>
      </c>
      <c r="F73" s="31">
        <v>3</v>
      </c>
      <c r="G73" s="32">
        <v>3.66</v>
      </c>
      <c r="H73" s="129"/>
      <c r="I73" s="129"/>
      <c r="J73" s="29">
        <v>5</v>
      </c>
      <c r="K73" s="30">
        <v>6.1</v>
      </c>
    </row>
    <row r="74" spans="1:11" x14ac:dyDescent="0.25">
      <c r="A74" s="2" t="s">
        <v>266</v>
      </c>
      <c r="B74" s="31">
        <v>79</v>
      </c>
      <c r="C74" s="32">
        <v>2.1020365807581168E-2</v>
      </c>
      <c r="D74" s="31">
        <v>46</v>
      </c>
      <c r="E74" s="32">
        <v>58.22784810126582</v>
      </c>
      <c r="F74" s="31">
        <v>33</v>
      </c>
      <c r="G74" s="32">
        <v>41.77</v>
      </c>
      <c r="H74" s="129"/>
      <c r="I74" s="129"/>
      <c r="J74" s="29">
        <v>0</v>
      </c>
      <c r="K74" s="30">
        <v>0</v>
      </c>
    </row>
    <row r="75" spans="1:11" x14ac:dyDescent="0.25">
      <c r="A75" s="2" t="s">
        <v>229</v>
      </c>
      <c r="B75" s="31">
        <v>73</v>
      </c>
      <c r="C75" s="32">
        <v>1.9423882328524371E-2</v>
      </c>
      <c r="D75" s="31">
        <v>68</v>
      </c>
      <c r="E75" s="32">
        <v>93.150684931506845</v>
      </c>
      <c r="F75" s="31">
        <v>2</v>
      </c>
      <c r="G75" s="32">
        <v>2.74</v>
      </c>
      <c r="H75" s="129"/>
      <c r="I75" s="129"/>
      <c r="J75" s="29">
        <v>3</v>
      </c>
      <c r="K75" s="30">
        <v>4.1100000000000003</v>
      </c>
    </row>
    <row r="76" spans="1:11" x14ac:dyDescent="0.25">
      <c r="A76" s="2" t="s">
        <v>256</v>
      </c>
      <c r="B76" s="31">
        <v>72</v>
      </c>
      <c r="C76" s="32">
        <v>1.915780174868157E-2</v>
      </c>
      <c r="D76" s="31">
        <v>57</v>
      </c>
      <c r="E76" s="32">
        <v>79.166666666666671</v>
      </c>
      <c r="F76" s="129"/>
      <c r="G76" s="129"/>
      <c r="H76" s="31">
        <v>9</v>
      </c>
      <c r="I76" s="32">
        <v>12.5</v>
      </c>
      <c r="J76" s="31">
        <v>6</v>
      </c>
      <c r="K76" s="32">
        <v>8.33</v>
      </c>
    </row>
    <row r="77" spans="1:11" x14ac:dyDescent="0.25">
      <c r="A77" s="2" t="s">
        <v>277</v>
      </c>
      <c r="B77" s="31">
        <v>68</v>
      </c>
      <c r="C77" s="32">
        <v>1.8093479429310375E-2</v>
      </c>
      <c r="D77" s="31">
        <v>54</v>
      </c>
      <c r="E77" s="32">
        <v>79.411764705882348</v>
      </c>
      <c r="F77" s="31">
        <v>12</v>
      </c>
      <c r="G77" s="32">
        <v>17.649999999999999</v>
      </c>
      <c r="H77" s="129"/>
      <c r="I77" s="129"/>
      <c r="J77" s="29">
        <v>2</v>
      </c>
      <c r="K77" s="30">
        <v>2.94</v>
      </c>
    </row>
    <row r="78" spans="1:11" x14ac:dyDescent="0.25">
      <c r="A78" s="2" t="s">
        <v>230</v>
      </c>
      <c r="B78" s="31">
        <v>65</v>
      </c>
      <c r="C78" s="32">
        <v>1.7295237689781973E-2</v>
      </c>
      <c r="D78" s="31">
        <v>62</v>
      </c>
      <c r="E78" s="32">
        <v>95.384615384615387</v>
      </c>
      <c r="F78" s="31">
        <v>1</v>
      </c>
      <c r="G78" s="32">
        <v>1.54</v>
      </c>
      <c r="H78" s="129"/>
      <c r="I78" s="129"/>
      <c r="J78" s="29">
        <v>2</v>
      </c>
      <c r="K78" s="30">
        <v>3.08</v>
      </c>
    </row>
    <row r="79" spans="1:11" x14ac:dyDescent="0.25">
      <c r="A79" s="2" t="s">
        <v>240</v>
      </c>
      <c r="B79" s="31">
        <v>59</v>
      </c>
      <c r="C79" s="32">
        <v>1.5698754210725176E-2</v>
      </c>
      <c r="D79" s="31">
        <v>51</v>
      </c>
      <c r="E79" s="32">
        <v>86.440677966101688</v>
      </c>
      <c r="F79" s="31">
        <v>5</v>
      </c>
      <c r="G79" s="32">
        <v>8.4700000000000006</v>
      </c>
      <c r="H79" s="129"/>
      <c r="I79" s="129"/>
      <c r="J79" s="29">
        <v>3</v>
      </c>
      <c r="K79" s="30">
        <v>5.08</v>
      </c>
    </row>
    <row r="80" spans="1:11" x14ac:dyDescent="0.25">
      <c r="A80" s="2" t="s">
        <v>203</v>
      </c>
      <c r="B80" s="31">
        <v>59</v>
      </c>
      <c r="C80" s="32">
        <v>1.5698754210725176E-2</v>
      </c>
      <c r="D80" s="31">
        <v>43</v>
      </c>
      <c r="E80" s="32">
        <v>72.881355932203391</v>
      </c>
      <c r="F80" s="31">
        <v>15</v>
      </c>
      <c r="G80" s="32">
        <v>25.42</v>
      </c>
      <c r="H80" s="129"/>
      <c r="I80" s="129"/>
      <c r="J80" s="29">
        <v>1</v>
      </c>
      <c r="K80" s="30">
        <v>1.69</v>
      </c>
    </row>
    <row r="81" spans="1:11" x14ac:dyDescent="0.25">
      <c r="A81" s="2" t="s">
        <v>231</v>
      </c>
      <c r="B81" s="31">
        <v>49</v>
      </c>
      <c r="C81" s="32">
        <v>1.303794841229718E-2</v>
      </c>
      <c r="D81" s="31">
        <v>38</v>
      </c>
      <c r="E81" s="32">
        <v>77.551020408163268</v>
      </c>
      <c r="F81" s="31">
        <v>7</v>
      </c>
      <c r="G81" s="32">
        <v>14.29</v>
      </c>
      <c r="H81" s="129"/>
      <c r="I81" s="129"/>
      <c r="J81" s="29">
        <v>4</v>
      </c>
      <c r="K81" s="30">
        <v>8.16</v>
      </c>
    </row>
    <row r="82" spans="1:11" x14ac:dyDescent="0.25">
      <c r="A82" s="2" t="s">
        <v>232</v>
      </c>
      <c r="B82" s="31">
        <v>47</v>
      </c>
      <c r="C82" s="32">
        <v>1.2505787252611582E-2</v>
      </c>
      <c r="D82" s="31">
        <v>44</v>
      </c>
      <c r="E82" s="32">
        <v>93.61702127659575</v>
      </c>
      <c r="F82" s="31">
        <v>3</v>
      </c>
      <c r="G82" s="32">
        <v>6.38</v>
      </c>
      <c r="H82" s="129"/>
      <c r="I82" s="129"/>
      <c r="J82" s="29">
        <v>0</v>
      </c>
      <c r="K82" s="30">
        <v>0</v>
      </c>
    </row>
    <row r="83" spans="1:11" x14ac:dyDescent="0.25">
      <c r="A83" s="2" t="s">
        <v>187</v>
      </c>
      <c r="B83" s="31">
        <v>45</v>
      </c>
      <c r="C83" s="32">
        <v>1.1973626092925981E-2</v>
      </c>
      <c r="D83" s="31">
        <v>41</v>
      </c>
      <c r="E83" s="32">
        <v>91.111111111111114</v>
      </c>
      <c r="F83" s="31">
        <v>2</v>
      </c>
      <c r="G83" s="32">
        <v>4.4400000000000004</v>
      </c>
      <c r="H83" s="129"/>
      <c r="I83" s="129"/>
      <c r="J83" s="29">
        <v>2</v>
      </c>
      <c r="K83" s="30">
        <v>4.4400000000000004</v>
      </c>
    </row>
    <row r="84" spans="1:11" x14ac:dyDescent="0.25">
      <c r="A84" s="2" t="s">
        <v>213</v>
      </c>
      <c r="B84" s="31">
        <v>37</v>
      </c>
      <c r="C84" s="32">
        <v>9.8449814541835858E-3</v>
      </c>
      <c r="D84" s="31">
        <v>25</v>
      </c>
      <c r="E84" s="32">
        <v>67.567567567567565</v>
      </c>
      <c r="F84" s="31">
        <v>12</v>
      </c>
      <c r="G84" s="32">
        <v>32.43</v>
      </c>
      <c r="H84" s="129"/>
      <c r="I84" s="129"/>
      <c r="J84" s="29">
        <v>0</v>
      </c>
      <c r="K84" s="30">
        <v>0</v>
      </c>
    </row>
    <row r="85" spans="1:11" x14ac:dyDescent="0.25">
      <c r="A85" s="2" t="s">
        <v>241</v>
      </c>
      <c r="B85" s="31">
        <v>37</v>
      </c>
      <c r="C85" s="32">
        <v>9.8449814541835858E-3</v>
      </c>
      <c r="D85" s="31">
        <v>17</v>
      </c>
      <c r="E85" s="32">
        <v>45.945945945945944</v>
      </c>
      <c r="F85" s="31">
        <v>20</v>
      </c>
      <c r="G85" s="32">
        <v>54.05</v>
      </c>
      <c r="H85" s="129"/>
      <c r="I85" s="129"/>
      <c r="J85" s="29">
        <v>0</v>
      </c>
      <c r="K85" s="30">
        <v>0</v>
      </c>
    </row>
    <row r="86" spans="1:11" x14ac:dyDescent="0.25">
      <c r="A86" s="2" t="s">
        <v>257</v>
      </c>
      <c r="B86" s="31">
        <v>36</v>
      </c>
      <c r="C86" s="32">
        <v>9.5789008743407851E-3</v>
      </c>
      <c r="D86" s="31">
        <v>22</v>
      </c>
      <c r="E86" s="32">
        <v>61.111111111111114</v>
      </c>
      <c r="F86" s="31">
        <v>14</v>
      </c>
      <c r="G86" s="32">
        <v>38.89</v>
      </c>
      <c r="H86" s="129"/>
      <c r="I86" s="129"/>
      <c r="J86" s="29">
        <v>0</v>
      </c>
      <c r="K86" s="30">
        <v>0</v>
      </c>
    </row>
    <row r="87" spans="1:11" x14ac:dyDescent="0.25">
      <c r="A87" s="2" t="s">
        <v>270</v>
      </c>
      <c r="B87" s="31">
        <v>26</v>
      </c>
      <c r="C87" s="32">
        <v>6.918095075912789E-3</v>
      </c>
      <c r="D87" s="31">
        <v>24</v>
      </c>
      <c r="E87" s="32">
        <v>92.307692307692307</v>
      </c>
      <c r="F87" s="31">
        <v>0</v>
      </c>
      <c r="G87" s="32">
        <v>0</v>
      </c>
      <c r="H87" s="129"/>
      <c r="I87" s="129"/>
      <c r="J87" s="29">
        <v>2</v>
      </c>
      <c r="K87" s="30">
        <v>7.69</v>
      </c>
    </row>
    <row r="88" spans="1:11" x14ac:dyDescent="0.25">
      <c r="A88" s="2" t="s">
        <v>271</v>
      </c>
      <c r="B88" s="31">
        <v>26</v>
      </c>
      <c r="C88" s="32">
        <v>6.918095075912789E-3</v>
      </c>
      <c r="D88" s="31">
        <v>25</v>
      </c>
      <c r="E88" s="32">
        <v>96.15384615384616</v>
      </c>
      <c r="F88" s="31">
        <v>1</v>
      </c>
      <c r="G88" s="32">
        <v>3.85</v>
      </c>
      <c r="H88" s="129"/>
      <c r="I88" s="129"/>
      <c r="J88" s="29">
        <v>0</v>
      </c>
      <c r="K88" s="30">
        <v>0</v>
      </c>
    </row>
    <row r="89" spans="1:11" x14ac:dyDescent="0.25">
      <c r="A89" s="2" t="s">
        <v>265</v>
      </c>
      <c r="B89" s="31">
        <v>25</v>
      </c>
      <c r="C89" s="32">
        <v>6.6520144960699901E-3</v>
      </c>
      <c r="D89" s="31">
        <v>20</v>
      </c>
      <c r="E89" s="32">
        <v>80</v>
      </c>
      <c r="F89" s="31">
        <v>5</v>
      </c>
      <c r="G89" s="32">
        <v>20</v>
      </c>
      <c r="H89" s="129"/>
      <c r="I89" s="129"/>
      <c r="J89" s="29">
        <v>0</v>
      </c>
      <c r="K89" s="30">
        <v>0</v>
      </c>
    </row>
    <row r="90" spans="1:11" x14ac:dyDescent="0.25">
      <c r="A90" s="2" t="s">
        <v>233</v>
      </c>
      <c r="B90" s="31">
        <v>22</v>
      </c>
      <c r="C90" s="32">
        <v>5.8537727565415917E-3</v>
      </c>
      <c r="D90" s="31">
        <v>18</v>
      </c>
      <c r="E90" s="32">
        <v>81.818181818181813</v>
      </c>
      <c r="F90" s="129"/>
      <c r="G90" s="129"/>
      <c r="H90" s="31">
        <v>4</v>
      </c>
      <c r="I90" s="32">
        <v>18.18</v>
      </c>
      <c r="J90" s="31">
        <v>0</v>
      </c>
      <c r="K90" s="32">
        <v>0</v>
      </c>
    </row>
    <row r="91" spans="1:11" x14ac:dyDescent="0.25">
      <c r="A91" s="2" t="s">
        <v>188</v>
      </c>
      <c r="B91" s="31">
        <v>21</v>
      </c>
      <c r="C91" s="32">
        <v>5.587692176698791E-3</v>
      </c>
      <c r="D91" s="31">
        <v>19</v>
      </c>
      <c r="E91" s="32">
        <v>90.476190476190482</v>
      </c>
      <c r="F91" s="31">
        <v>2</v>
      </c>
      <c r="G91" s="32">
        <v>9.52</v>
      </c>
      <c r="H91" s="129"/>
      <c r="I91" s="129"/>
      <c r="J91" s="29">
        <v>0</v>
      </c>
      <c r="K91" s="30">
        <v>0</v>
      </c>
    </row>
    <row r="92" spans="1:11" x14ac:dyDescent="0.25">
      <c r="A92" s="2" t="s">
        <v>248</v>
      </c>
      <c r="B92" s="31">
        <v>20</v>
      </c>
      <c r="C92" s="32">
        <v>5.3216115968559912E-3</v>
      </c>
      <c r="D92" s="31">
        <v>20</v>
      </c>
      <c r="E92" s="32">
        <v>100</v>
      </c>
      <c r="F92" s="31">
        <v>0</v>
      </c>
      <c r="G92" s="32"/>
      <c r="H92" s="129"/>
      <c r="I92" s="129"/>
      <c r="J92" s="29">
        <v>0</v>
      </c>
      <c r="K92" s="30">
        <v>0</v>
      </c>
    </row>
    <row r="93" spans="1:11" x14ac:dyDescent="0.25">
      <c r="A93" s="2" t="s">
        <v>189</v>
      </c>
      <c r="B93" s="31">
        <v>20</v>
      </c>
      <c r="C93" s="32">
        <v>5.3216115968559912E-3</v>
      </c>
      <c r="D93" s="31">
        <v>13</v>
      </c>
      <c r="E93" s="32">
        <v>65</v>
      </c>
      <c r="F93" s="31">
        <v>1</v>
      </c>
      <c r="G93" s="32">
        <v>5</v>
      </c>
      <c r="H93" s="129"/>
      <c r="I93" s="129"/>
      <c r="J93" s="29">
        <v>6</v>
      </c>
      <c r="K93" s="30">
        <v>30</v>
      </c>
    </row>
    <row r="94" spans="1:11" x14ac:dyDescent="0.25">
      <c r="A94" s="2" t="s">
        <v>258</v>
      </c>
      <c r="B94" s="31">
        <v>17</v>
      </c>
      <c r="C94" s="32">
        <v>4.5233698573275936E-3</v>
      </c>
      <c r="D94" s="31">
        <v>14</v>
      </c>
      <c r="E94" s="32">
        <v>82.352941176470594</v>
      </c>
      <c r="F94" s="31">
        <v>2</v>
      </c>
      <c r="G94" s="32">
        <v>11.76</v>
      </c>
      <c r="H94" s="129"/>
      <c r="I94" s="129"/>
      <c r="J94" s="29">
        <v>1</v>
      </c>
      <c r="K94" s="30">
        <v>5.88</v>
      </c>
    </row>
    <row r="95" spans="1:11" x14ac:dyDescent="0.25">
      <c r="A95" s="2" t="s">
        <v>242</v>
      </c>
      <c r="B95" s="31">
        <v>15</v>
      </c>
      <c r="C95" s="32">
        <v>3.9912086976419932E-3</v>
      </c>
      <c r="D95" s="31">
        <v>8</v>
      </c>
      <c r="E95" s="32">
        <v>53.333333333333336</v>
      </c>
      <c r="F95" s="31">
        <v>7</v>
      </c>
      <c r="G95" s="32">
        <v>46.67</v>
      </c>
      <c r="H95" s="129"/>
      <c r="I95" s="129"/>
      <c r="J95" s="29">
        <v>0</v>
      </c>
      <c r="K95" s="30">
        <v>0</v>
      </c>
    </row>
    <row r="96" spans="1:11" x14ac:dyDescent="0.25">
      <c r="A96" s="2" t="s">
        <v>190</v>
      </c>
      <c r="B96" s="31">
        <v>15</v>
      </c>
      <c r="C96" s="32">
        <v>3.9912086976419932E-3</v>
      </c>
      <c r="D96" s="31">
        <v>13</v>
      </c>
      <c r="E96" s="32">
        <v>86.666666666666671</v>
      </c>
      <c r="F96" s="31">
        <v>0</v>
      </c>
      <c r="G96" s="32">
        <v>0</v>
      </c>
      <c r="H96" s="129"/>
      <c r="I96" s="129"/>
      <c r="J96" s="29">
        <v>2</v>
      </c>
      <c r="K96" s="30">
        <v>13.33</v>
      </c>
    </row>
    <row r="97" spans="1:11" x14ac:dyDescent="0.25">
      <c r="A97" s="2" t="s">
        <v>214</v>
      </c>
      <c r="B97" s="31">
        <v>14</v>
      </c>
      <c r="C97" s="32">
        <v>3.7251281177991943E-3</v>
      </c>
      <c r="D97" s="31">
        <v>14</v>
      </c>
      <c r="E97" s="32">
        <v>100</v>
      </c>
      <c r="F97" s="31">
        <v>0</v>
      </c>
      <c r="G97" s="32">
        <v>0</v>
      </c>
      <c r="H97" s="129"/>
      <c r="I97" s="129"/>
      <c r="J97" s="29">
        <v>0</v>
      </c>
      <c r="K97" s="30">
        <v>0</v>
      </c>
    </row>
    <row r="98" spans="1:11" x14ac:dyDescent="0.25">
      <c r="A98" s="2" t="s">
        <v>247</v>
      </c>
      <c r="B98" s="31">
        <v>13</v>
      </c>
      <c r="C98" s="32">
        <v>3.4590475379563945E-3</v>
      </c>
      <c r="D98" s="31">
        <v>12</v>
      </c>
      <c r="E98" s="32">
        <v>92.307692307692307</v>
      </c>
      <c r="F98" s="31">
        <v>1</v>
      </c>
      <c r="G98" s="32">
        <v>7.69</v>
      </c>
      <c r="H98" s="129"/>
      <c r="I98" s="129"/>
      <c r="J98" s="29">
        <v>0</v>
      </c>
      <c r="K98" s="30">
        <v>0</v>
      </c>
    </row>
    <row r="99" spans="1:11" x14ac:dyDescent="0.25">
      <c r="A99" s="2" t="s">
        <v>249</v>
      </c>
      <c r="B99" s="31">
        <v>13</v>
      </c>
      <c r="C99" s="32">
        <v>3.4590475379563945E-3</v>
      </c>
      <c r="D99" s="31">
        <v>12</v>
      </c>
      <c r="E99" s="32">
        <v>92.307692307692307</v>
      </c>
      <c r="F99" s="31">
        <v>1</v>
      </c>
      <c r="G99" s="32">
        <v>7.69</v>
      </c>
      <c r="H99" s="129"/>
      <c r="I99" s="129"/>
      <c r="J99" s="29">
        <v>0</v>
      </c>
      <c r="K99" s="30">
        <v>0</v>
      </c>
    </row>
    <row r="100" spans="1:11" x14ac:dyDescent="0.25">
      <c r="A100" s="2" t="s">
        <v>204</v>
      </c>
      <c r="B100" s="31">
        <v>13</v>
      </c>
      <c r="C100" s="32">
        <v>3.4590475379563945E-3</v>
      </c>
      <c r="D100" s="31">
        <v>11</v>
      </c>
      <c r="E100" s="32">
        <v>84.615384615384613</v>
      </c>
      <c r="F100" s="31">
        <v>1</v>
      </c>
      <c r="G100" s="32">
        <v>7.69</v>
      </c>
      <c r="H100" s="129"/>
      <c r="I100" s="129"/>
      <c r="J100" s="29">
        <v>1</v>
      </c>
      <c r="K100" s="30">
        <v>7.69</v>
      </c>
    </row>
    <row r="101" spans="1:11" x14ac:dyDescent="0.25">
      <c r="A101" s="2" t="s">
        <v>182</v>
      </c>
      <c r="B101" s="31">
        <v>11</v>
      </c>
      <c r="C101" s="32">
        <v>2.9268863782707958E-3</v>
      </c>
      <c r="D101" s="31">
        <v>1</v>
      </c>
      <c r="E101" s="32">
        <v>9.0909090909090917</v>
      </c>
      <c r="F101" s="31">
        <v>10</v>
      </c>
      <c r="G101" s="32">
        <v>90.91</v>
      </c>
      <c r="H101" s="129"/>
      <c r="I101" s="129"/>
      <c r="J101" s="29">
        <v>0</v>
      </c>
      <c r="K101" s="30">
        <v>0</v>
      </c>
    </row>
    <row r="102" spans="1:11" x14ac:dyDescent="0.25">
      <c r="A102" s="2" t="s">
        <v>191</v>
      </c>
      <c r="B102" s="31">
        <v>10</v>
      </c>
      <c r="C102" s="32">
        <v>2.6608057984279956E-3</v>
      </c>
      <c r="D102" s="31">
        <v>8</v>
      </c>
      <c r="E102" s="32">
        <v>80</v>
      </c>
      <c r="F102" s="129"/>
      <c r="G102" s="129"/>
      <c r="H102" s="31">
        <v>2</v>
      </c>
      <c r="I102" s="32">
        <v>20</v>
      </c>
      <c r="J102" s="31">
        <v>0</v>
      </c>
      <c r="K102" s="32">
        <v>0</v>
      </c>
    </row>
    <row r="103" spans="1:11" x14ac:dyDescent="0.25">
      <c r="A103" s="2" t="s">
        <v>226</v>
      </c>
      <c r="B103" s="31">
        <v>8</v>
      </c>
      <c r="C103" s="32">
        <v>2.1286446387423969E-3</v>
      </c>
      <c r="D103" s="31">
        <v>7</v>
      </c>
      <c r="E103" s="32">
        <v>87.5</v>
      </c>
      <c r="F103" s="31">
        <v>1</v>
      </c>
      <c r="G103" s="32">
        <v>12.5</v>
      </c>
      <c r="H103" s="129"/>
      <c r="I103" s="129"/>
      <c r="J103" s="29">
        <v>0</v>
      </c>
      <c r="K103" s="30">
        <v>0</v>
      </c>
    </row>
    <row r="104" spans="1:11" x14ac:dyDescent="0.25">
      <c r="A104" s="2" t="s">
        <v>192</v>
      </c>
      <c r="B104" s="31">
        <v>8</v>
      </c>
      <c r="C104" s="32">
        <v>2.1286446387423969E-3</v>
      </c>
      <c r="D104" s="31">
        <v>7</v>
      </c>
      <c r="E104" s="32">
        <v>87.5</v>
      </c>
      <c r="F104" s="31">
        <v>1</v>
      </c>
      <c r="G104" s="32">
        <v>12.5</v>
      </c>
      <c r="H104" s="129"/>
      <c r="I104" s="129"/>
      <c r="J104" s="29">
        <v>0</v>
      </c>
      <c r="K104" s="30">
        <v>0</v>
      </c>
    </row>
    <row r="105" spans="1:11" x14ac:dyDescent="0.25">
      <c r="A105" s="2" t="s">
        <v>243</v>
      </c>
      <c r="B105" s="31">
        <v>5</v>
      </c>
      <c r="C105" s="32">
        <v>1.3304028992139978E-3</v>
      </c>
      <c r="D105" s="31">
        <v>5</v>
      </c>
      <c r="E105" s="32">
        <v>100</v>
      </c>
      <c r="F105" s="31">
        <v>0</v>
      </c>
      <c r="G105" s="32">
        <v>0</v>
      </c>
      <c r="H105" s="129"/>
      <c r="I105" s="129"/>
      <c r="J105" s="29">
        <v>0</v>
      </c>
      <c r="K105" s="30">
        <v>0</v>
      </c>
    </row>
    <row r="106" spans="1:11" x14ac:dyDescent="0.25">
      <c r="A106" s="2" t="s">
        <v>244</v>
      </c>
      <c r="B106" s="31">
        <v>4</v>
      </c>
      <c r="C106" s="32">
        <v>1.0643223193711985E-3</v>
      </c>
      <c r="D106" s="31">
        <v>3</v>
      </c>
      <c r="E106" s="32">
        <v>75</v>
      </c>
      <c r="F106" s="31">
        <v>0</v>
      </c>
      <c r="G106" s="32">
        <v>0</v>
      </c>
      <c r="H106" s="129"/>
      <c r="I106" s="129"/>
      <c r="J106" s="29">
        <v>1</v>
      </c>
      <c r="K106" s="30">
        <v>25</v>
      </c>
    </row>
    <row r="107" spans="1:11" x14ac:dyDescent="0.25">
      <c r="A107" s="2" t="s">
        <v>224</v>
      </c>
      <c r="B107" s="31">
        <v>4</v>
      </c>
      <c r="C107" s="32">
        <v>1.0643223193711985E-3</v>
      </c>
      <c r="D107" s="31">
        <v>2</v>
      </c>
      <c r="E107" s="32">
        <v>50</v>
      </c>
      <c r="F107" s="31">
        <v>2</v>
      </c>
      <c r="G107" s="32">
        <v>50</v>
      </c>
      <c r="H107" s="129"/>
      <c r="I107" s="129"/>
      <c r="J107" s="29">
        <v>0</v>
      </c>
      <c r="K107" s="30">
        <v>0</v>
      </c>
    </row>
    <row r="108" spans="1:11" x14ac:dyDescent="0.25">
      <c r="A108" s="2" t="s">
        <v>183</v>
      </c>
      <c r="B108" s="31">
        <v>4</v>
      </c>
      <c r="C108" s="32">
        <v>1.0643223193711985E-3</v>
      </c>
      <c r="D108" s="31">
        <v>4</v>
      </c>
      <c r="E108" s="32">
        <v>100</v>
      </c>
      <c r="F108" s="31">
        <v>0</v>
      </c>
      <c r="G108" s="32">
        <v>0</v>
      </c>
      <c r="H108" s="129"/>
      <c r="I108" s="129"/>
      <c r="J108" s="29">
        <v>0</v>
      </c>
      <c r="K108" s="30">
        <v>0</v>
      </c>
    </row>
    <row r="109" spans="1:11" x14ac:dyDescent="0.25">
      <c r="A109" s="2" t="s">
        <v>193</v>
      </c>
      <c r="B109" s="31">
        <v>4</v>
      </c>
      <c r="C109" s="32">
        <v>1.0643223193711985E-3</v>
      </c>
      <c r="D109" s="31">
        <v>3</v>
      </c>
      <c r="E109" s="32">
        <v>75</v>
      </c>
      <c r="F109" s="31">
        <v>0</v>
      </c>
      <c r="G109" s="32">
        <v>0</v>
      </c>
      <c r="H109" s="129"/>
      <c r="I109" s="129"/>
      <c r="J109" s="29">
        <v>1</v>
      </c>
      <c r="K109" s="30">
        <v>25</v>
      </c>
    </row>
    <row r="110" spans="1:11" x14ac:dyDescent="0.25">
      <c r="A110" s="2" t="s">
        <v>194</v>
      </c>
      <c r="B110" s="31">
        <v>4</v>
      </c>
      <c r="C110" s="32">
        <v>1.0643223193711985E-3</v>
      </c>
      <c r="D110" s="31">
        <v>2</v>
      </c>
      <c r="E110" s="32">
        <v>50</v>
      </c>
      <c r="F110" s="31">
        <v>2</v>
      </c>
      <c r="G110" s="32">
        <v>50</v>
      </c>
      <c r="H110" s="129"/>
      <c r="I110" s="129"/>
      <c r="J110" s="29">
        <v>0</v>
      </c>
      <c r="K110" s="30">
        <v>0</v>
      </c>
    </row>
    <row r="111" spans="1:11" x14ac:dyDescent="0.25">
      <c r="A111" s="2" t="s">
        <v>245</v>
      </c>
      <c r="B111" s="31">
        <v>3</v>
      </c>
      <c r="C111" s="32">
        <v>7.9824173952839879E-4</v>
      </c>
      <c r="D111" s="31">
        <v>3</v>
      </c>
      <c r="E111" s="32">
        <v>100</v>
      </c>
      <c r="F111" s="31">
        <v>0</v>
      </c>
      <c r="G111" s="32">
        <v>0</v>
      </c>
      <c r="H111" s="129"/>
      <c r="I111" s="129"/>
      <c r="J111" s="29">
        <v>0</v>
      </c>
      <c r="K111" s="30">
        <v>0</v>
      </c>
    </row>
    <row r="112" spans="1:11" x14ac:dyDescent="0.25">
      <c r="A112" s="2" t="s">
        <v>215</v>
      </c>
      <c r="B112" s="31">
        <v>3</v>
      </c>
      <c r="C112" s="32">
        <v>7.9824173952839879E-4</v>
      </c>
      <c r="D112" s="31">
        <v>3</v>
      </c>
      <c r="E112" s="32">
        <v>100</v>
      </c>
      <c r="F112" s="31">
        <v>0</v>
      </c>
      <c r="G112" s="32">
        <v>0</v>
      </c>
      <c r="H112" s="129"/>
      <c r="I112" s="129"/>
      <c r="J112" s="29">
        <v>0</v>
      </c>
      <c r="K112" s="30">
        <v>0</v>
      </c>
    </row>
    <row r="113" spans="1:11" x14ac:dyDescent="0.25">
      <c r="A113" s="2" t="s">
        <v>259</v>
      </c>
      <c r="B113" s="31">
        <v>3</v>
      </c>
      <c r="C113" s="32">
        <v>7.9824173952839879E-4</v>
      </c>
      <c r="D113" s="31">
        <v>3</v>
      </c>
      <c r="E113" s="32">
        <v>100</v>
      </c>
      <c r="F113" s="31">
        <v>0</v>
      </c>
      <c r="G113" s="32">
        <v>0</v>
      </c>
      <c r="H113" s="129"/>
      <c r="I113" s="129"/>
      <c r="J113" s="29">
        <v>0</v>
      </c>
      <c r="K113" s="30">
        <v>0</v>
      </c>
    </row>
    <row r="114" spans="1:11" x14ac:dyDescent="0.25">
      <c r="A114" s="2" t="s">
        <v>250</v>
      </c>
      <c r="B114" s="31">
        <v>2</v>
      </c>
      <c r="C114" s="32">
        <v>5.3216115968559923E-4</v>
      </c>
      <c r="D114" s="31">
        <v>2</v>
      </c>
      <c r="E114" s="32">
        <v>100</v>
      </c>
      <c r="F114" s="31">
        <v>0</v>
      </c>
      <c r="G114" s="32">
        <v>0</v>
      </c>
      <c r="H114" s="129"/>
      <c r="I114" s="129"/>
      <c r="J114" s="29">
        <v>0</v>
      </c>
      <c r="K114" s="30">
        <v>0</v>
      </c>
    </row>
    <row r="115" spans="1:11" x14ac:dyDescent="0.25">
      <c r="A115" s="2" t="s">
        <v>262</v>
      </c>
      <c r="B115" s="31">
        <v>2</v>
      </c>
      <c r="C115" s="32">
        <v>5.3216115968559923E-4</v>
      </c>
      <c r="D115" s="31">
        <v>2</v>
      </c>
      <c r="E115" s="32">
        <v>100</v>
      </c>
      <c r="F115" s="31">
        <v>0</v>
      </c>
      <c r="G115" s="32">
        <v>0</v>
      </c>
      <c r="H115" s="129"/>
      <c r="I115" s="129"/>
      <c r="J115" s="29">
        <v>0</v>
      </c>
      <c r="K115" s="30">
        <v>0</v>
      </c>
    </row>
    <row r="116" spans="1:11" x14ac:dyDescent="0.25">
      <c r="A116" s="2" t="s">
        <v>263</v>
      </c>
      <c r="B116" s="31">
        <v>2</v>
      </c>
      <c r="C116" s="32">
        <v>5.3216115968559923E-4</v>
      </c>
      <c r="D116" s="31">
        <v>2</v>
      </c>
      <c r="E116" s="32">
        <v>100</v>
      </c>
      <c r="F116" s="31">
        <v>0</v>
      </c>
      <c r="G116" s="32">
        <v>0</v>
      </c>
      <c r="H116" s="129"/>
      <c r="I116" s="129"/>
      <c r="J116" s="29">
        <v>0</v>
      </c>
      <c r="K116" s="30">
        <v>0</v>
      </c>
    </row>
    <row r="117" spans="1:11" x14ac:dyDescent="0.25">
      <c r="A117" s="2" t="s">
        <v>264</v>
      </c>
      <c r="B117" s="31">
        <v>2</v>
      </c>
      <c r="C117" s="32">
        <v>5.3216115968559923E-4</v>
      </c>
      <c r="D117" s="31">
        <v>0</v>
      </c>
      <c r="E117" s="32">
        <v>0</v>
      </c>
      <c r="F117" s="31">
        <v>2</v>
      </c>
      <c r="G117" s="32">
        <v>100</v>
      </c>
      <c r="H117" s="129"/>
      <c r="I117" s="129"/>
      <c r="J117" s="29">
        <v>0</v>
      </c>
      <c r="K117" s="30">
        <v>0</v>
      </c>
    </row>
    <row r="118" spans="1:11" x14ac:dyDescent="0.25">
      <c r="A118" s="2" t="s">
        <v>260</v>
      </c>
      <c r="B118" s="31">
        <v>2</v>
      </c>
      <c r="C118" s="32">
        <v>5.3216115968559923E-4</v>
      </c>
      <c r="D118" s="31">
        <v>2</v>
      </c>
      <c r="E118" s="32">
        <v>100</v>
      </c>
      <c r="F118" s="31">
        <v>0</v>
      </c>
      <c r="G118" s="32">
        <v>0</v>
      </c>
      <c r="H118" s="129"/>
      <c r="I118" s="129"/>
      <c r="J118" s="29">
        <v>0</v>
      </c>
      <c r="K118" s="30">
        <v>0</v>
      </c>
    </row>
    <row r="119" spans="1:11" x14ac:dyDescent="0.25">
      <c r="A119" s="2" t="s">
        <v>246</v>
      </c>
      <c r="B119" s="31">
        <v>1</v>
      </c>
      <c r="C119" s="32">
        <v>2.6608057984279962E-4</v>
      </c>
      <c r="D119" s="31">
        <v>1</v>
      </c>
      <c r="E119" s="32">
        <v>100</v>
      </c>
      <c r="F119" s="31">
        <v>0</v>
      </c>
      <c r="G119" s="32">
        <v>0</v>
      </c>
      <c r="H119" s="129"/>
      <c r="I119" s="129"/>
      <c r="J119" s="29">
        <v>0</v>
      </c>
      <c r="K119" s="30">
        <v>0</v>
      </c>
    </row>
    <row r="120" spans="1:11" x14ac:dyDescent="0.25">
      <c r="A120" s="2" t="s">
        <v>225</v>
      </c>
      <c r="B120" s="31">
        <v>1</v>
      </c>
      <c r="C120" s="32">
        <v>2.6608057984279962E-4</v>
      </c>
      <c r="D120" s="31">
        <v>1</v>
      </c>
      <c r="E120" s="32">
        <v>100</v>
      </c>
      <c r="F120" s="31">
        <v>0</v>
      </c>
      <c r="G120" s="32">
        <v>0</v>
      </c>
      <c r="H120" s="129"/>
      <c r="I120" s="129"/>
      <c r="J120" s="29">
        <v>0</v>
      </c>
      <c r="K120" s="30">
        <v>0</v>
      </c>
    </row>
    <row r="121" spans="1:11" x14ac:dyDescent="0.25">
      <c r="A121" s="2" t="s">
        <v>227</v>
      </c>
      <c r="B121" s="31">
        <v>1</v>
      </c>
      <c r="C121" s="32">
        <v>2.6608057984279962E-4</v>
      </c>
      <c r="D121" s="31">
        <v>1</v>
      </c>
      <c r="E121" s="32">
        <v>100</v>
      </c>
      <c r="F121" s="31">
        <v>0</v>
      </c>
      <c r="G121" s="32">
        <v>0</v>
      </c>
      <c r="H121" s="129"/>
      <c r="I121" s="129"/>
      <c r="J121" s="29">
        <v>0</v>
      </c>
      <c r="K121" s="30">
        <v>0</v>
      </c>
    </row>
    <row r="122" spans="1:11" x14ac:dyDescent="0.25">
      <c r="A122" s="2" t="s">
        <v>228</v>
      </c>
      <c r="B122" s="31">
        <v>1</v>
      </c>
      <c r="C122" s="32">
        <v>2.6608057984279962E-4</v>
      </c>
      <c r="D122" s="31">
        <v>1</v>
      </c>
      <c r="E122" s="32">
        <v>100</v>
      </c>
      <c r="F122" s="31">
        <v>0</v>
      </c>
      <c r="G122" s="32">
        <v>0</v>
      </c>
      <c r="H122" s="129"/>
      <c r="I122" s="129"/>
      <c r="J122" s="29">
        <v>0</v>
      </c>
      <c r="K122" s="30">
        <v>0</v>
      </c>
    </row>
    <row r="123" spans="1:11" x14ac:dyDescent="0.25">
      <c r="A123" s="2" t="s">
        <v>261</v>
      </c>
      <c r="B123" s="31">
        <v>1</v>
      </c>
      <c r="C123" s="32">
        <v>2.6608057984279962E-4</v>
      </c>
      <c r="D123" s="31">
        <v>1</v>
      </c>
      <c r="E123" s="32">
        <v>100</v>
      </c>
      <c r="F123" s="31">
        <v>0</v>
      </c>
      <c r="G123" s="32">
        <v>0</v>
      </c>
      <c r="H123" s="129"/>
      <c r="I123" s="129"/>
      <c r="J123" s="29">
        <v>0</v>
      </c>
      <c r="K123" s="30">
        <v>0</v>
      </c>
    </row>
    <row r="124" spans="1:11" x14ac:dyDescent="0.25">
      <c r="A124" s="2" t="s">
        <v>234</v>
      </c>
      <c r="B124" s="31">
        <v>1</v>
      </c>
      <c r="C124" s="32">
        <v>2.6608057984279962E-4</v>
      </c>
      <c r="D124" s="31">
        <v>1</v>
      </c>
      <c r="E124" s="32">
        <v>100</v>
      </c>
      <c r="F124" s="31">
        <v>0</v>
      </c>
      <c r="G124" s="32">
        <v>0</v>
      </c>
      <c r="H124" s="129"/>
      <c r="I124" s="129"/>
      <c r="J124" s="29">
        <v>0</v>
      </c>
      <c r="K124" s="30">
        <v>0</v>
      </c>
    </row>
    <row r="125" spans="1:11" x14ac:dyDescent="0.25">
      <c r="A125" s="2" t="s">
        <v>195</v>
      </c>
      <c r="B125" s="31">
        <v>1</v>
      </c>
      <c r="C125" s="32">
        <v>2.6608057984279962E-4</v>
      </c>
      <c r="D125" s="31">
        <v>1</v>
      </c>
      <c r="E125" s="32">
        <v>100</v>
      </c>
      <c r="F125" s="31">
        <v>0</v>
      </c>
      <c r="G125" s="32">
        <v>0</v>
      </c>
      <c r="H125" s="129"/>
      <c r="I125" s="129"/>
      <c r="J125" s="29">
        <v>0</v>
      </c>
      <c r="K125" s="30">
        <v>0</v>
      </c>
    </row>
    <row r="126" spans="1:11" x14ac:dyDescent="0.25">
      <c r="A126" s="2" t="s">
        <v>196</v>
      </c>
      <c r="B126" s="31">
        <v>1</v>
      </c>
      <c r="C126" s="32">
        <v>2.6608057984279962E-4</v>
      </c>
      <c r="D126" s="31">
        <v>0</v>
      </c>
      <c r="E126" s="32">
        <v>0</v>
      </c>
      <c r="F126" s="31">
        <v>1</v>
      </c>
      <c r="G126" s="32">
        <v>100</v>
      </c>
      <c r="H126" s="129"/>
      <c r="I126" s="129"/>
      <c r="J126" s="29">
        <v>0</v>
      </c>
      <c r="K126" s="30">
        <v>0</v>
      </c>
    </row>
    <row r="127" spans="1:11" x14ac:dyDescent="0.25">
      <c r="A127" s="2" t="s">
        <v>197</v>
      </c>
      <c r="B127" s="31">
        <v>1</v>
      </c>
      <c r="C127" s="32">
        <v>2.6608057984279962E-4</v>
      </c>
      <c r="D127" s="31">
        <v>1</v>
      </c>
      <c r="E127" s="32">
        <v>100</v>
      </c>
      <c r="F127" s="31">
        <v>0</v>
      </c>
      <c r="G127" s="32">
        <v>0</v>
      </c>
      <c r="H127" s="129"/>
      <c r="I127" s="129"/>
      <c r="J127" s="29">
        <v>0</v>
      </c>
      <c r="K127" s="30">
        <v>0</v>
      </c>
    </row>
    <row r="128" spans="1:11" x14ac:dyDescent="0.25">
      <c r="A128" s="2" t="s">
        <v>198</v>
      </c>
      <c r="B128" s="31">
        <v>1</v>
      </c>
      <c r="C128" s="32">
        <v>2.6608057984279962E-4</v>
      </c>
      <c r="D128" s="31">
        <v>0</v>
      </c>
      <c r="E128" s="32">
        <v>0</v>
      </c>
      <c r="F128" s="31">
        <v>1</v>
      </c>
      <c r="G128" s="32">
        <v>100</v>
      </c>
      <c r="H128" s="129"/>
      <c r="I128" s="129"/>
      <c r="J128" s="29">
        <v>0</v>
      </c>
      <c r="K128" s="30">
        <v>0</v>
      </c>
    </row>
    <row r="129" spans="1:11" x14ac:dyDescent="0.25">
      <c r="A129" s="2" t="s">
        <v>184</v>
      </c>
      <c r="B129" s="31">
        <v>1</v>
      </c>
      <c r="C129" s="32">
        <v>2.6608057984279962E-4</v>
      </c>
      <c r="D129" s="31">
        <v>1</v>
      </c>
      <c r="E129" s="32">
        <v>100</v>
      </c>
      <c r="F129" s="31">
        <v>0</v>
      </c>
      <c r="G129" s="32">
        <v>0</v>
      </c>
      <c r="H129" s="129"/>
      <c r="I129" s="129"/>
      <c r="J129" s="29">
        <v>0</v>
      </c>
      <c r="K129" s="30">
        <v>0</v>
      </c>
    </row>
    <row r="130" spans="1:11" x14ac:dyDescent="0.25">
      <c r="A130" s="40" t="s">
        <v>7</v>
      </c>
      <c r="B130" s="33">
        <v>1257</v>
      </c>
      <c r="C130" s="34">
        <v>0.33446328886239912</v>
      </c>
      <c r="D130" s="33">
        <v>1219</v>
      </c>
      <c r="E130" s="34">
        <v>96.976929196499597</v>
      </c>
      <c r="F130" s="33">
        <v>20</v>
      </c>
      <c r="G130" s="34">
        <v>1.59</v>
      </c>
      <c r="H130" s="129"/>
      <c r="I130" s="129"/>
      <c r="J130" s="33">
        <v>7</v>
      </c>
      <c r="K130" s="34">
        <v>0.56000000000000005</v>
      </c>
    </row>
    <row r="131" spans="1:11" x14ac:dyDescent="0.25">
      <c r="A131" s="19" t="s">
        <v>3</v>
      </c>
      <c r="B131" s="7">
        <v>375826</v>
      </c>
      <c r="C131" s="5">
        <v>100.00000000000004</v>
      </c>
      <c r="D131" s="7">
        <v>232341</v>
      </c>
      <c r="E131" s="47">
        <v>61.821428001255903</v>
      </c>
      <c r="F131" s="7">
        <v>64850</v>
      </c>
      <c r="G131" s="47">
        <v>17.260000000000002</v>
      </c>
      <c r="H131" s="7">
        <v>51954</v>
      </c>
      <c r="I131" s="47">
        <v>13.82</v>
      </c>
      <c r="J131" s="7">
        <v>26687</v>
      </c>
      <c r="K131" s="5">
        <v>7.1</v>
      </c>
    </row>
    <row r="132" spans="1:11" x14ac:dyDescent="0.25">
      <c r="B132" s="42"/>
    </row>
    <row r="133" spans="1:11" x14ac:dyDescent="0.25">
      <c r="A133" s="232" t="s">
        <v>5</v>
      </c>
      <c r="B133" s="232"/>
      <c r="C133" s="232"/>
      <c r="D133" s="232"/>
      <c r="E133" s="232"/>
      <c r="F133" s="232"/>
      <c r="G133" s="11"/>
      <c r="H133" s="11"/>
      <c r="I133" s="11"/>
    </row>
    <row r="134" spans="1:11" x14ac:dyDescent="0.25">
      <c r="A134" s="43" t="s">
        <v>8</v>
      </c>
    </row>
    <row r="135" spans="1:11" x14ac:dyDescent="0.25">
      <c r="A135" s="23" t="s">
        <v>4</v>
      </c>
      <c r="B135" s="23"/>
      <c r="C135" s="43"/>
      <c r="D135" s="43"/>
      <c r="E135" s="43"/>
      <c r="F135" s="43"/>
      <c r="G135" s="11"/>
      <c r="H135" s="11"/>
      <c r="I135" s="11"/>
    </row>
    <row r="136" spans="1:11" ht="15" customHeight="1" x14ac:dyDescent="0.25">
      <c r="A136" s="26" t="s">
        <v>321</v>
      </c>
      <c r="B136" s="23"/>
      <c r="C136" s="11"/>
      <c r="D136" s="11"/>
      <c r="E136" s="11"/>
      <c r="F136" s="11"/>
      <c r="G136" s="11"/>
      <c r="H136" s="11"/>
      <c r="I136" s="11"/>
    </row>
  </sheetData>
  <mergeCells count="5">
    <mergeCell ref="F3:G3"/>
    <mergeCell ref="H3:I3"/>
    <mergeCell ref="J3:K3"/>
    <mergeCell ref="A133:F133"/>
    <mergeCell ref="D3: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zoomScale="70" zoomScaleNormal="70" workbookViewId="0">
      <selection activeCell="A12" sqref="A12"/>
    </sheetView>
  </sheetViews>
  <sheetFormatPr baseColWidth="10" defaultRowHeight="15" x14ac:dyDescent="0.25"/>
  <cols>
    <col min="1" max="2" width="19.5703125" style="11" bestFit="1" customWidth="1"/>
    <col min="3" max="16384" width="11.42578125" style="11"/>
  </cols>
  <sheetData>
    <row r="1" spans="1:16" ht="15.75" x14ac:dyDescent="0.25">
      <c r="A1" s="12" t="s">
        <v>315</v>
      </c>
      <c r="B1" s="18"/>
      <c r="C1" s="18"/>
      <c r="D1" s="18"/>
      <c r="E1" s="4"/>
      <c r="F1" s="4"/>
    </row>
    <row r="2" spans="1:16" ht="48" customHeight="1" x14ac:dyDescent="0.25">
      <c r="B2" s="13"/>
      <c r="C2" s="17"/>
      <c r="D2" s="17"/>
      <c r="E2" s="199" t="s">
        <v>17</v>
      </c>
      <c r="F2" s="200"/>
      <c r="G2" s="201"/>
      <c r="H2" s="199" t="s">
        <v>310</v>
      </c>
      <c r="I2" s="200"/>
      <c r="J2" s="201"/>
      <c r="K2" s="199" t="s">
        <v>311</v>
      </c>
      <c r="L2" s="200"/>
      <c r="M2" s="201"/>
      <c r="N2" s="199" t="s">
        <v>9</v>
      </c>
      <c r="O2" s="200"/>
      <c r="P2" s="201"/>
    </row>
    <row r="3" spans="1:16" ht="75" x14ac:dyDescent="0.25">
      <c r="A3" s="15" t="s">
        <v>10</v>
      </c>
      <c r="B3" s="15" t="s">
        <v>0</v>
      </c>
      <c r="C3" s="49" t="s">
        <v>1</v>
      </c>
      <c r="D3" s="49" t="s">
        <v>6</v>
      </c>
      <c r="E3" s="49" t="s">
        <v>1</v>
      </c>
      <c r="F3" s="49" t="s">
        <v>24</v>
      </c>
      <c r="G3" s="49" t="s">
        <v>25</v>
      </c>
      <c r="H3" s="49" t="s">
        <v>1</v>
      </c>
      <c r="I3" s="49" t="s">
        <v>24</v>
      </c>
      <c r="J3" s="49" t="s">
        <v>25</v>
      </c>
      <c r="K3" s="49" t="s">
        <v>1</v>
      </c>
      <c r="L3" s="49" t="s">
        <v>24</v>
      </c>
      <c r="M3" s="49" t="s">
        <v>25</v>
      </c>
      <c r="N3" s="49" t="s">
        <v>1</v>
      </c>
      <c r="O3" s="49" t="s">
        <v>24</v>
      </c>
      <c r="P3" s="49" t="s">
        <v>25</v>
      </c>
    </row>
    <row r="4" spans="1:16" ht="15" customHeight="1" x14ac:dyDescent="0.25">
      <c r="A4" s="203" t="s">
        <v>308</v>
      </c>
      <c r="B4" s="16" t="s">
        <v>308</v>
      </c>
      <c r="C4" s="44">
        <v>151194</v>
      </c>
      <c r="D4" s="8">
        <v>41.216142539364071</v>
      </c>
      <c r="E4" s="44">
        <v>94024</v>
      </c>
      <c r="F4" s="8">
        <f>100*E4/C4</f>
        <v>62.187652949191104</v>
      </c>
      <c r="G4" s="8">
        <f>100*E4/$C$8</f>
        <v>25.631351681423649</v>
      </c>
      <c r="H4" s="6"/>
      <c r="I4" s="6"/>
      <c r="J4" s="6"/>
      <c r="K4" s="44">
        <v>51386</v>
      </c>
      <c r="L4" s="8">
        <f>100*K4/C4</f>
        <v>33.986798417926636</v>
      </c>
      <c r="M4" s="8">
        <f>100*K4/$C$8</f>
        <v>14.008047280498975</v>
      </c>
      <c r="N4" s="44">
        <v>5784</v>
      </c>
      <c r="O4" s="8">
        <f>100*N4/C4</f>
        <v>3.8255486328822572</v>
      </c>
      <c r="P4" s="8">
        <f>100*N4/$C$8</f>
        <v>1.5767435774414447</v>
      </c>
    </row>
    <row r="5" spans="1:16" ht="15" customHeight="1" x14ac:dyDescent="0.25">
      <c r="A5" s="203"/>
      <c r="B5" s="16" t="s">
        <v>309</v>
      </c>
      <c r="C5" s="44">
        <v>102030</v>
      </c>
      <c r="D5" s="8">
        <v>27.813822131111788</v>
      </c>
      <c r="E5" s="44">
        <v>35214</v>
      </c>
      <c r="F5" s="8">
        <f>100*E5/C5</f>
        <v>34.513378418112318</v>
      </c>
      <c r="G5" s="8">
        <f>100*E5/$C$8</f>
        <v>9.5994896846512852</v>
      </c>
      <c r="H5" s="44">
        <v>61789</v>
      </c>
      <c r="I5" s="8">
        <f>100*H5/C5</f>
        <v>60.55963932176811</v>
      </c>
      <c r="J5" s="8">
        <f>100*H5/$C$8</f>
        <v>16.843950364199415</v>
      </c>
      <c r="K5" s="6"/>
      <c r="L5" s="6"/>
      <c r="M5" s="6"/>
      <c r="N5" s="44">
        <v>5027</v>
      </c>
      <c r="O5" s="8">
        <f>100*N5/C5</f>
        <v>4.9269822601195727</v>
      </c>
      <c r="P5" s="8">
        <f>100*N5/$C$8</f>
        <v>1.3703820822610895</v>
      </c>
    </row>
    <row r="6" spans="1:16" ht="15" customHeight="1" x14ac:dyDescent="0.25">
      <c r="A6" s="203" t="s">
        <v>309</v>
      </c>
      <c r="B6" s="16" t="s">
        <v>308</v>
      </c>
      <c r="C6" s="6"/>
      <c r="D6" s="6"/>
      <c r="E6" s="6"/>
      <c r="F6" s="6"/>
      <c r="G6" s="6"/>
      <c r="H6" s="6"/>
      <c r="I6" s="6"/>
      <c r="J6" s="6"/>
      <c r="K6" s="6"/>
      <c r="L6" s="6"/>
      <c r="M6" s="6"/>
      <c r="N6" s="6"/>
      <c r="O6" s="6"/>
      <c r="P6" s="6"/>
    </row>
    <row r="7" spans="1:16" x14ac:dyDescent="0.25">
      <c r="A7" s="203"/>
      <c r="B7" s="16" t="s">
        <v>309</v>
      </c>
      <c r="C7" s="44">
        <v>113608</v>
      </c>
      <c r="D7" s="8">
        <v>30.970035329524141</v>
      </c>
      <c r="E7" s="44">
        <v>95618</v>
      </c>
      <c r="F7" s="8">
        <f>100*E7/C7</f>
        <v>84.164847545947467</v>
      </c>
      <c r="G7" s="8">
        <f>100*E7/$C$8</f>
        <v>26.065883020020063</v>
      </c>
      <c r="H7" s="44">
        <v>2372</v>
      </c>
      <c r="I7" s="8">
        <f>100*H7/C7</f>
        <v>2.0878811351313287</v>
      </c>
      <c r="J7" s="8">
        <f>100*H7/$C$8</f>
        <v>0.64661752518864224</v>
      </c>
      <c r="K7" s="6"/>
      <c r="L7" s="6"/>
      <c r="M7" s="6"/>
      <c r="N7" s="44">
        <v>15618</v>
      </c>
      <c r="O7" s="8">
        <f>100*N7/C7</f>
        <v>13.747271318921202</v>
      </c>
      <c r="P7" s="8">
        <f>100*N7/$C$8</f>
        <v>4.2575347843154363</v>
      </c>
    </row>
    <row r="8" spans="1:16" x14ac:dyDescent="0.25">
      <c r="A8" s="202" t="s">
        <v>3</v>
      </c>
      <c r="B8" s="202"/>
      <c r="C8" s="7">
        <v>366832</v>
      </c>
      <c r="D8" s="5">
        <v>99.999999999999986</v>
      </c>
      <c r="E8" s="7">
        <v>224856</v>
      </c>
      <c r="F8" s="9">
        <f>100*E8/C8</f>
        <v>61.296724386095001</v>
      </c>
      <c r="G8" s="9">
        <f>100*E8/$C$8</f>
        <v>61.296724386095001</v>
      </c>
      <c r="H8" s="7">
        <v>64161</v>
      </c>
      <c r="I8" s="9">
        <f>100*H8/C8</f>
        <v>17.490567889388057</v>
      </c>
      <c r="J8" s="9">
        <f>100*H8/$C$8</f>
        <v>17.490567889388057</v>
      </c>
      <c r="K8" s="7">
        <v>51386</v>
      </c>
      <c r="L8" s="9">
        <f>100*K8/C8</f>
        <v>14.008047280498975</v>
      </c>
      <c r="M8" s="9">
        <f>100*K8/$C$8</f>
        <v>14.008047280498975</v>
      </c>
      <c r="N8" s="7">
        <v>26429</v>
      </c>
      <c r="O8" s="9">
        <f>100*N8/C8</f>
        <v>7.2046604440179705</v>
      </c>
      <c r="P8" s="9">
        <f>100*N8/$C$8</f>
        <v>7.2046604440179705</v>
      </c>
    </row>
    <row r="9" spans="1:16" customFormat="1" x14ac:dyDescent="0.25">
      <c r="A9" s="24" t="s">
        <v>316</v>
      </c>
      <c r="B9" s="24"/>
      <c r="C9" s="24"/>
      <c r="D9" s="14"/>
    </row>
    <row r="10" spans="1:16" customFormat="1" x14ac:dyDescent="0.25">
      <c r="A10" s="50" t="s">
        <v>21</v>
      </c>
      <c r="B10" s="50"/>
      <c r="C10" s="50"/>
      <c r="D10" s="14"/>
    </row>
    <row r="11" spans="1:16" customFormat="1" x14ac:dyDescent="0.25">
      <c r="A11" s="50" t="s">
        <v>4</v>
      </c>
      <c r="B11" s="25"/>
      <c r="C11" s="25"/>
      <c r="D11" s="14"/>
    </row>
    <row r="12" spans="1:16" customFormat="1" x14ac:dyDescent="0.25">
      <c r="A12" s="26" t="s">
        <v>321</v>
      </c>
      <c r="B12" s="14"/>
      <c r="C12" s="14"/>
      <c r="D12" s="14"/>
    </row>
  </sheetData>
  <mergeCells count="7">
    <mergeCell ref="A8:B8"/>
    <mergeCell ref="E2:G2"/>
    <mergeCell ref="H2:J2"/>
    <mergeCell ref="K2:M2"/>
    <mergeCell ref="N2:P2"/>
    <mergeCell ref="A4:A5"/>
    <mergeCell ref="A6:A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70" zoomScaleNormal="70" workbookViewId="0">
      <selection activeCell="A12" sqref="A12"/>
    </sheetView>
  </sheetViews>
  <sheetFormatPr baseColWidth="10" defaultRowHeight="15" x14ac:dyDescent="0.25"/>
  <cols>
    <col min="1" max="2" width="19.5703125" style="11" bestFit="1" customWidth="1"/>
    <col min="3" max="16384" width="11.42578125" style="11"/>
  </cols>
  <sheetData>
    <row r="1" spans="1:15" ht="15.75" x14ac:dyDescent="0.25">
      <c r="A1" s="12" t="s">
        <v>314</v>
      </c>
      <c r="B1" s="18"/>
      <c r="C1" s="4"/>
      <c r="D1" s="4"/>
    </row>
    <row r="2" spans="1:15" ht="48" customHeight="1" x14ac:dyDescent="0.25">
      <c r="B2" s="13"/>
      <c r="C2" s="17"/>
      <c r="D2" s="199" t="s">
        <v>17</v>
      </c>
      <c r="E2" s="200"/>
      <c r="F2" s="201"/>
      <c r="G2" s="199" t="s">
        <v>310</v>
      </c>
      <c r="H2" s="200"/>
      <c r="I2" s="201"/>
      <c r="J2" s="199" t="s">
        <v>311</v>
      </c>
      <c r="K2" s="200"/>
      <c r="L2" s="201"/>
      <c r="M2" s="199" t="s">
        <v>9</v>
      </c>
      <c r="N2" s="200"/>
      <c r="O2" s="201"/>
    </row>
    <row r="3" spans="1:15" ht="90" x14ac:dyDescent="0.25">
      <c r="A3" s="15" t="s">
        <v>10</v>
      </c>
      <c r="B3" s="15" t="s">
        <v>0</v>
      </c>
      <c r="C3" s="49" t="s">
        <v>26</v>
      </c>
      <c r="D3" s="49" t="s">
        <v>29</v>
      </c>
      <c r="E3" s="49" t="s">
        <v>27</v>
      </c>
      <c r="F3" s="49" t="s">
        <v>28</v>
      </c>
      <c r="G3" s="49" t="s">
        <v>29</v>
      </c>
      <c r="H3" s="49" t="s">
        <v>27</v>
      </c>
      <c r="I3" s="49" t="s">
        <v>28</v>
      </c>
      <c r="J3" s="49" t="s">
        <v>29</v>
      </c>
      <c r="K3" s="49" t="s">
        <v>27</v>
      </c>
      <c r="L3" s="49" t="s">
        <v>28</v>
      </c>
      <c r="M3" s="49" t="s">
        <v>29</v>
      </c>
      <c r="N3" s="49" t="s">
        <v>27</v>
      </c>
      <c r="O3" s="49" t="s">
        <v>28</v>
      </c>
    </row>
    <row r="4" spans="1:15" ht="15" customHeight="1" x14ac:dyDescent="0.25">
      <c r="A4" s="203" t="s">
        <v>308</v>
      </c>
      <c r="B4" s="16" t="s">
        <v>308</v>
      </c>
      <c r="C4" s="8">
        <v>42.034075426273532</v>
      </c>
      <c r="D4" s="55">
        <v>45.577724836212028</v>
      </c>
      <c r="E4" s="55">
        <v>67.430333737195724</v>
      </c>
      <c r="F4" s="55">
        <v>58.385915267968187</v>
      </c>
      <c r="G4" s="6"/>
      <c r="H4" s="6"/>
      <c r="I4" s="6"/>
      <c r="J4" s="55">
        <v>33.020667107772546</v>
      </c>
      <c r="K4" s="55">
        <v>26.698975658112126</v>
      </c>
      <c r="L4" s="55">
        <v>39.271573806779934</v>
      </c>
      <c r="M4" s="55">
        <v>64.505532503457815</v>
      </c>
      <c r="N4" s="55">
        <v>5.8706906046921468</v>
      </c>
      <c r="O4" s="55">
        <v>2.3425109252518799</v>
      </c>
    </row>
    <row r="5" spans="1:15" ht="15" customHeight="1" x14ac:dyDescent="0.25">
      <c r="A5" s="203"/>
      <c r="B5" s="16" t="s">
        <v>309</v>
      </c>
      <c r="C5" s="8">
        <v>63.004998529844165</v>
      </c>
      <c r="D5" s="55">
        <v>61.202930652581358</v>
      </c>
      <c r="E5" s="55">
        <v>33.526227366063097</v>
      </c>
      <c r="F5" s="55">
        <v>36.194563662374819</v>
      </c>
      <c r="G5" s="55">
        <v>63.370502840311381</v>
      </c>
      <c r="H5" s="55">
        <v>60.910957625536682</v>
      </c>
      <c r="I5" s="55">
        <v>59.961320404811104</v>
      </c>
      <c r="J5" s="6"/>
      <c r="K5" s="6"/>
      <c r="L5" s="6"/>
      <c r="M5" s="55">
        <v>71.13586632186194</v>
      </c>
      <c r="N5" s="55">
        <v>5.5628150084002241</v>
      </c>
      <c r="O5" s="55">
        <v>3.844115932814073</v>
      </c>
    </row>
    <row r="6" spans="1:15" ht="15" customHeight="1" x14ac:dyDescent="0.25">
      <c r="A6" s="203" t="s">
        <v>309</v>
      </c>
      <c r="B6" s="16" t="s">
        <v>308</v>
      </c>
      <c r="C6" s="6"/>
      <c r="D6" s="6"/>
      <c r="E6" s="6"/>
      <c r="F6" s="6"/>
      <c r="G6" s="6"/>
      <c r="H6" s="6"/>
      <c r="I6" s="6"/>
      <c r="J6" s="6"/>
      <c r="K6" s="6"/>
      <c r="L6" s="6"/>
      <c r="M6" s="6"/>
      <c r="N6" s="6"/>
      <c r="O6" s="6"/>
    </row>
    <row r="7" spans="1:15" x14ac:dyDescent="0.25">
      <c r="A7" s="203"/>
      <c r="B7" s="16" t="s">
        <v>309</v>
      </c>
      <c r="C7" s="8">
        <v>69.385958735300335</v>
      </c>
      <c r="D7" s="55">
        <v>68.615741805936125</v>
      </c>
      <c r="E7" s="55">
        <v>83.230577967219773</v>
      </c>
      <c r="F7" s="55">
        <v>86.282346175963198</v>
      </c>
      <c r="G7" s="55">
        <v>57.166947723440138</v>
      </c>
      <c r="H7" s="55">
        <v>1.7202009438270665</v>
      </c>
      <c r="I7" s="55">
        <v>2.9212190914318574</v>
      </c>
      <c r="J7" s="6"/>
      <c r="K7" s="6"/>
      <c r="L7" s="6"/>
      <c r="M7" s="55">
        <v>75.957228838519654</v>
      </c>
      <c r="N7" s="55">
        <v>15.049221088953164</v>
      </c>
      <c r="O7" s="55">
        <v>10.796434732604945</v>
      </c>
    </row>
    <row r="8" spans="1:15" x14ac:dyDescent="0.25">
      <c r="A8" s="202" t="s">
        <v>3</v>
      </c>
      <c r="B8" s="202"/>
      <c r="C8" s="47">
        <v>56.337778601648708</v>
      </c>
      <c r="D8" s="47">
        <v>57.821450172554883</v>
      </c>
      <c r="E8" s="47">
        <v>62.910991217671111</v>
      </c>
      <c r="F8" s="47">
        <v>59.213820574775077</v>
      </c>
      <c r="G8" s="47">
        <v>63.141160518071729</v>
      </c>
      <c r="H8" s="47">
        <v>19.602738731763967</v>
      </c>
      <c r="I8" s="47">
        <v>14.765213808087807</v>
      </c>
      <c r="J8" s="47">
        <v>33.020667107772546</v>
      </c>
      <c r="K8" s="47">
        <v>8.2103887934580122</v>
      </c>
      <c r="L8" s="47">
        <v>21.488821043036332</v>
      </c>
      <c r="M8" s="47">
        <v>72.533958908774451</v>
      </c>
      <c r="N8" s="47">
        <v>9.2758812571069118</v>
      </c>
      <c r="O8" s="47">
        <v>4.5321445741007826</v>
      </c>
    </row>
    <row r="9" spans="1:15" customFormat="1" x14ac:dyDescent="0.25">
      <c r="A9" s="24" t="s">
        <v>30</v>
      </c>
      <c r="B9" s="24"/>
      <c r="C9" s="14"/>
    </row>
    <row r="10" spans="1:15" customFormat="1" x14ac:dyDescent="0.25">
      <c r="A10" s="50" t="s">
        <v>21</v>
      </c>
      <c r="B10" s="50"/>
      <c r="C10" s="14"/>
    </row>
    <row r="11" spans="1:15" customFormat="1" x14ac:dyDescent="0.25">
      <c r="A11" s="50" t="s">
        <v>4</v>
      </c>
      <c r="B11" s="25"/>
      <c r="C11" s="14"/>
    </row>
    <row r="12" spans="1:15" customFormat="1" x14ac:dyDescent="0.25">
      <c r="A12" s="26" t="s">
        <v>321</v>
      </c>
      <c r="B12" s="14"/>
      <c r="C12" s="14"/>
    </row>
    <row r="13" spans="1:15" x14ac:dyDescent="0.25">
      <c r="D13" s="48"/>
      <c r="E13" s="48"/>
      <c r="F13" s="48"/>
    </row>
    <row r="18" spans="4:4" x14ac:dyDescent="0.25">
      <c r="D18" s="48"/>
    </row>
    <row r="19" spans="4:4" x14ac:dyDescent="0.25">
      <c r="D19" s="51"/>
    </row>
  </sheetData>
  <mergeCells count="7">
    <mergeCell ref="A8:B8"/>
    <mergeCell ref="D2:F2"/>
    <mergeCell ref="G2:I2"/>
    <mergeCell ref="J2:L2"/>
    <mergeCell ref="M2:O2"/>
    <mergeCell ref="A4:A5"/>
    <mergeCell ref="A6:A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zoomScale="70" zoomScaleNormal="70" workbookViewId="0">
      <selection activeCell="A13" sqref="A13"/>
    </sheetView>
  </sheetViews>
  <sheetFormatPr baseColWidth="10" defaultRowHeight="15" x14ac:dyDescent="0.25"/>
  <cols>
    <col min="2" max="2" width="19.5703125" bestFit="1" customWidth="1"/>
  </cols>
  <sheetData>
    <row r="1" spans="1:22" s="11" customFormat="1" ht="15.75" x14ac:dyDescent="0.25">
      <c r="A1" s="12" t="s">
        <v>312</v>
      </c>
      <c r="B1" s="18"/>
      <c r="C1" s="4"/>
      <c r="D1" s="4"/>
      <c r="E1" s="4"/>
      <c r="F1" s="4"/>
    </row>
    <row r="2" spans="1:22" s="11" customFormat="1" ht="15" customHeight="1" x14ac:dyDescent="0.25">
      <c r="G2" s="204" t="s">
        <v>33</v>
      </c>
      <c r="H2" s="204"/>
      <c r="I2" s="204"/>
      <c r="J2" s="204"/>
      <c r="K2" s="204"/>
      <c r="L2" s="204"/>
      <c r="M2" s="204"/>
      <c r="N2" s="204"/>
      <c r="O2" s="204"/>
      <c r="P2" s="204"/>
      <c r="Q2" s="204"/>
      <c r="R2" s="204"/>
      <c r="S2" s="204"/>
      <c r="T2" s="204"/>
      <c r="U2" s="204"/>
      <c r="V2" s="204"/>
    </row>
    <row r="3" spans="1:22" s="11" customFormat="1" x14ac:dyDescent="0.25">
      <c r="B3" s="13"/>
      <c r="C3" s="205" t="s">
        <v>12</v>
      </c>
      <c r="D3" s="206"/>
      <c r="E3" s="206"/>
      <c r="F3" s="206"/>
      <c r="G3" s="199" t="s">
        <v>17</v>
      </c>
      <c r="H3" s="200"/>
      <c r="I3" s="200"/>
      <c r="J3" s="201"/>
      <c r="K3" s="199" t="s">
        <v>278</v>
      </c>
      <c r="L3" s="200"/>
      <c r="M3" s="200"/>
      <c r="N3" s="201"/>
      <c r="O3" s="199" t="s">
        <v>279</v>
      </c>
      <c r="P3" s="200"/>
      <c r="Q3" s="200"/>
      <c r="R3" s="201"/>
      <c r="S3" s="199" t="s">
        <v>9</v>
      </c>
      <c r="T3" s="200"/>
      <c r="U3" s="200"/>
      <c r="V3" s="201"/>
    </row>
    <row r="4" spans="1:22" s="11" customFormat="1" ht="30" x14ac:dyDescent="0.25">
      <c r="A4" s="15" t="s">
        <v>10</v>
      </c>
      <c r="B4" s="15" t="s">
        <v>0</v>
      </c>
      <c r="C4" s="49" t="s">
        <v>13</v>
      </c>
      <c r="D4" s="49" t="s">
        <v>14</v>
      </c>
      <c r="E4" s="49" t="s">
        <v>15</v>
      </c>
      <c r="F4" s="49" t="s">
        <v>16</v>
      </c>
      <c r="G4" s="49" t="s">
        <v>13</v>
      </c>
      <c r="H4" s="49" t="s">
        <v>14</v>
      </c>
      <c r="I4" s="49" t="s">
        <v>15</v>
      </c>
      <c r="J4" s="49" t="s">
        <v>16</v>
      </c>
      <c r="K4" s="49" t="s">
        <v>13</v>
      </c>
      <c r="L4" s="49" t="s">
        <v>14</v>
      </c>
      <c r="M4" s="49" t="s">
        <v>15</v>
      </c>
      <c r="N4" s="49" t="s">
        <v>16</v>
      </c>
      <c r="O4" s="49" t="s">
        <v>13</v>
      </c>
      <c r="P4" s="49" t="s">
        <v>14</v>
      </c>
      <c r="Q4" s="49" t="s">
        <v>15</v>
      </c>
      <c r="R4" s="49" t="s">
        <v>16</v>
      </c>
      <c r="S4" s="49" t="s">
        <v>13</v>
      </c>
      <c r="T4" s="49" t="s">
        <v>14</v>
      </c>
      <c r="U4" s="49" t="s">
        <v>15</v>
      </c>
      <c r="V4" s="49" t="s">
        <v>16</v>
      </c>
    </row>
    <row r="5" spans="1:22" s="11" customFormat="1" ht="15" customHeight="1" x14ac:dyDescent="0.25">
      <c r="A5" s="203" t="s">
        <v>308</v>
      </c>
      <c r="B5" s="16" t="s">
        <v>308</v>
      </c>
      <c r="C5" s="8">
        <v>46.364458739571816</v>
      </c>
      <c r="D5" s="8">
        <v>14.084497604449359</v>
      </c>
      <c r="E5" s="8">
        <v>22.38348912788555</v>
      </c>
      <c r="F5" s="8">
        <v>17.167554528093277</v>
      </c>
      <c r="G5" s="8">
        <v>53.906520985084981</v>
      </c>
      <c r="H5" s="8">
        <v>65.193396450830207</v>
      </c>
      <c r="I5" s="8">
        <v>68.809124655729846</v>
      </c>
      <c r="J5" s="8">
        <v>73.040593286494925</v>
      </c>
      <c r="K5" s="6"/>
      <c r="L5" s="6"/>
      <c r="M5" s="6"/>
      <c r="N5" s="6"/>
      <c r="O5" s="8">
        <v>41.69701699618453</v>
      </c>
      <c r="P5" s="8">
        <v>31.109948142157094</v>
      </c>
      <c r="Q5" s="8">
        <v>27.649383307388337</v>
      </c>
      <c r="R5" s="8">
        <v>24.129586260733802</v>
      </c>
      <c r="S5" s="8">
        <v>4.3964620187304888</v>
      </c>
      <c r="T5" s="8">
        <v>3.6966554070127029</v>
      </c>
      <c r="U5" s="8">
        <v>3.5414920368818104</v>
      </c>
      <c r="V5" s="8">
        <v>2.8298204527712723</v>
      </c>
    </row>
    <row r="6" spans="1:22" s="11" customFormat="1" ht="15" customHeight="1" x14ac:dyDescent="0.25">
      <c r="A6" s="203"/>
      <c r="B6" s="16" t="s">
        <v>309</v>
      </c>
      <c r="C6" s="8">
        <v>37.401617894349307</v>
      </c>
      <c r="D6" s="8">
        <v>15.091392125451488</v>
      </c>
      <c r="E6" s="8">
        <v>25.727107192963253</v>
      </c>
      <c r="F6" s="8">
        <v>21.779882787235948</v>
      </c>
      <c r="G6" s="8">
        <v>28.468434914469658</v>
      </c>
      <c r="H6" s="8">
        <v>34.120129227929056</v>
      </c>
      <c r="I6" s="8">
        <v>37.387840346534652</v>
      </c>
      <c r="J6" s="8">
        <v>41.12567956507835</v>
      </c>
      <c r="K6" s="8">
        <v>66.024634866583312</v>
      </c>
      <c r="L6" s="8">
        <v>61.106349311004152</v>
      </c>
      <c r="M6" s="8">
        <v>57.827970297029701</v>
      </c>
      <c r="N6" s="8">
        <v>54.662159075334642</v>
      </c>
      <c r="O6" s="6"/>
      <c r="P6" s="6"/>
      <c r="Q6" s="6"/>
      <c r="R6" s="6"/>
      <c r="S6" s="8">
        <v>5.5069302189470326</v>
      </c>
      <c r="T6" s="8">
        <v>4.7735214610667898</v>
      </c>
      <c r="U6" s="8">
        <v>4.7841893564356432</v>
      </c>
      <c r="V6" s="8">
        <v>4.2121613595870073</v>
      </c>
    </row>
    <row r="7" spans="1:22" s="11" customFormat="1" ht="15" customHeight="1" x14ac:dyDescent="0.25">
      <c r="A7" s="203" t="s">
        <v>309</v>
      </c>
      <c r="B7" s="16" t="s">
        <v>308</v>
      </c>
      <c r="C7" s="6"/>
      <c r="D7" s="6"/>
      <c r="E7" s="6"/>
      <c r="F7" s="6"/>
      <c r="G7" s="6"/>
      <c r="H7" s="6"/>
      <c r="I7" s="6"/>
      <c r="J7" s="6"/>
      <c r="K7" s="6"/>
      <c r="L7" s="6"/>
      <c r="M7" s="6"/>
      <c r="N7" s="6"/>
      <c r="O7" s="6"/>
      <c r="P7" s="6"/>
      <c r="Q7" s="6"/>
      <c r="R7" s="6"/>
      <c r="S7" s="6"/>
      <c r="T7" s="6"/>
      <c r="U7" s="6"/>
      <c r="V7" s="6"/>
    </row>
    <row r="8" spans="1:22" s="11" customFormat="1" x14ac:dyDescent="0.25">
      <c r="A8" s="203"/>
      <c r="B8" s="16" t="s">
        <v>309</v>
      </c>
      <c r="C8" s="8">
        <v>30.301394026116615</v>
      </c>
      <c r="D8" s="8">
        <v>14.827614136450768</v>
      </c>
      <c r="E8" s="8">
        <v>28.762475588793794</v>
      </c>
      <c r="F8" s="8">
        <v>26.108516248638821</v>
      </c>
      <c r="G8" s="8">
        <v>80.784080784080786</v>
      </c>
      <c r="H8" s="8">
        <v>84.565428502063611</v>
      </c>
      <c r="I8" s="8">
        <v>84.987484355444309</v>
      </c>
      <c r="J8" s="8">
        <v>86.815345903278072</v>
      </c>
      <c r="K8" s="8">
        <v>2.5839025839025838</v>
      </c>
      <c r="L8" s="8">
        <v>1.875455207574654</v>
      </c>
      <c r="M8" s="8">
        <v>1.9461827284105131</v>
      </c>
      <c r="N8" s="8">
        <v>1.8027644686498225</v>
      </c>
      <c r="O8" s="6"/>
      <c r="P8" s="6"/>
      <c r="Q8" s="6"/>
      <c r="R8" s="6"/>
      <c r="S8" s="8">
        <v>16.632016632016633</v>
      </c>
      <c r="T8" s="8">
        <v>13.559116290361738</v>
      </c>
      <c r="U8" s="8">
        <v>13.066332916145182</v>
      </c>
      <c r="V8" s="8">
        <v>11.381889628072111</v>
      </c>
    </row>
    <row r="9" spans="1:22" s="11" customFormat="1" x14ac:dyDescent="0.25">
      <c r="A9" s="202" t="s">
        <v>3</v>
      </c>
      <c r="B9" s="202"/>
      <c r="C9" s="9">
        <v>38.921943284384497</v>
      </c>
      <c r="D9" s="9">
        <v>14.593754243417679</v>
      </c>
      <c r="E9" s="9">
        <v>25.278991722391112</v>
      </c>
      <c r="F9" s="9">
        <v>21.205310749806706</v>
      </c>
      <c r="G9" s="9">
        <v>53.541804615132676</v>
      </c>
      <c r="H9" s="9">
        <v>62.304887774866124</v>
      </c>
      <c r="I9" s="9">
        <v>65.571146678360009</v>
      </c>
      <c r="J9" s="9">
        <v>69.133559853633031</v>
      </c>
      <c r="K9" s="9">
        <v>18.289652619062878</v>
      </c>
      <c r="L9" s="9">
        <v>18.185788614181003</v>
      </c>
      <c r="M9" s="9">
        <v>17.07301030475773</v>
      </c>
      <c r="N9" s="9">
        <v>16.319916361735494</v>
      </c>
      <c r="O9" s="9">
        <v>20.541683576478629</v>
      </c>
      <c r="P9" s="9">
        <v>12.416923018495309</v>
      </c>
      <c r="Q9" s="9">
        <v>10.124972593729446</v>
      </c>
      <c r="R9" s="9">
        <v>8.0789336121275479</v>
      </c>
      <c r="S9" s="9">
        <v>7.6268591893258151</v>
      </c>
      <c r="T9" s="9">
        <v>7.0924005924575599</v>
      </c>
      <c r="U9" s="9">
        <v>7.2308704231528171</v>
      </c>
      <c r="V9" s="9">
        <v>6.4675901725039209</v>
      </c>
    </row>
    <row r="10" spans="1:22" x14ac:dyDescent="0.25">
      <c r="A10" s="24" t="s">
        <v>313</v>
      </c>
      <c r="B10" s="24"/>
      <c r="C10" s="14"/>
      <c r="D10" s="14"/>
    </row>
    <row r="11" spans="1:22" x14ac:dyDescent="0.25">
      <c r="A11" s="50" t="s">
        <v>21</v>
      </c>
      <c r="B11" s="50"/>
      <c r="C11" s="14"/>
      <c r="D11" s="14"/>
    </row>
    <row r="12" spans="1:22" x14ac:dyDescent="0.25">
      <c r="A12" s="50" t="s">
        <v>4</v>
      </c>
      <c r="B12" s="25"/>
      <c r="C12" s="14"/>
      <c r="D12" s="14"/>
    </row>
    <row r="13" spans="1:22" x14ac:dyDescent="0.25">
      <c r="A13" s="26" t="s">
        <v>321</v>
      </c>
      <c r="B13" s="14"/>
      <c r="C13" s="14"/>
      <c r="D13" s="14"/>
    </row>
  </sheetData>
  <mergeCells count="9">
    <mergeCell ref="A5:A6"/>
    <mergeCell ref="A7:A8"/>
    <mergeCell ref="A9:B9"/>
    <mergeCell ref="G2:V2"/>
    <mergeCell ref="C3:F3"/>
    <mergeCell ref="G3:J3"/>
    <mergeCell ref="K3:N3"/>
    <mergeCell ref="O3:R3"/>
    <mergeCell ref="S3:V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5"/>
  <sheetViews>
    <sheetView topLeftCell="A10" zoomScale="70" zoomScaleNormal="70" workbookViewId="0">
      <selection activeCell="A30" sqref="A30"/>
    </sheetView>
  </sheetViews>
  <sheetFormatPr baseColWidth="10" defaultRowHeight="15" x14ac:dyDescent="0.25"/>
  <cols>
    <col min="1" max="2" width="19.5703125" style="11" bestFit="1" customWidth="1"/>
    <col min="3" max="4" width="11.42578125" style="11"/>
    <col min="5" max="5" width="22" style="11" bestFit="1" customWidth="1"/>
    <col min="6" max="6" width="14.85546875" style="11" bestFit="1" customWidth="1"/>
    <col min="7" max="7" width="12" style="11" bestFit="1" customWidth="1"/>
    <col min="8" max="8" width="11.42578125" style="11"/>
    <col min="9" max="9" width="14.85546875" style="11" bestFit="1" customWidth="1"/>
    <col min="10" max="10" width="4.140625" style="11" customWidth="1"/>
    <col min="11" max="11" width="23" style="11" bestFit="1" customWidth="1"/>
    <col min="12" max="12" width="19.5703125" style="11" bestFit="1" customWidth="1"/>
    <col min="13" max="14" width="11.42578125" style="11"/>
    <col min="15" max="15" width="22" style="11" bestFit="1" customWidth="1"/>
    <col min="16" max="17" width="12" style="11" bestFit="1" customWidth="1"/>
    <col min="18" max="18" width="11.42578125" style="11"/>
    <col min="19" max="19" width="14.85546875" style="11" bestFit="1" customWidth="1"/>
    <col min="20" max="16384" width="11.42578125" style="11"/>
  </cols>
  <sheetData>
    <row r="1" spans="1:33" ht="15.75" x14ac:dyDescent="0.25">
      <c r="A1" s="12" t="s">
        <v>54</v>
      </c>
      <c r="B1" s="18"/>
      <c r="C1" s="18"/>
      <c r="D1" s="18"/>
      <c r="E1" s="4"/>
      <c r="F1" s="4"/>
      <c r="G1" s="4"/>
      <c r="H1" s="4"/>
      <c r="I1" s="4"/>
      <c r="J1" s="4"/>
    </row>
    <row r="2" spans="1:33" x14ac:dyDescent="0.25">
      <c r="A2" s="56" t="s">
        <v>23</v>
      </c>
      <c r="B2" s="13"/>
      <c r="C2" s="17"/>
      <c r="D2" s="17"/>
      <c r="E2" s="17"/>
      <c r="F2" s="205" t="s">
        <v>32</v>
      </c>
      <c r="G2" s="206"/>
      <c r="H2" s="206"/>
      <c r="I2" s="208"/>
    </row>
    <row r="3" spans="1:33" ht="45" x14ac:dyDescent="0.25">
      <c r="A3" s="15" t="s">
        <v>10</v>
      </c>
      <c r="B3" s="15" t="s">
        <v>0</v>
      </c>
      <c r="C3" s="20" t="s">
        <v>1</v>
      </c>
      <c r="D3" s="20" t="s">
        <v>11</v>
      </c>
      <c r="E3" s="20" t="s">
        <v>31</v>
      </c>
      <c r="F3" s="49" t="s">
        <v>13</v>
      </c>
      <c r="G3" s="49" t="s">
        <v>14</v>
      </c>
      <c r="H3" s="49" t="s">
        <v>15</v>
      </c>
      <c r="I3" s="49" t="s">
        <v>16</v>
      </c>
    </row>
    <row r="4" spans="1:33" ht="15" customHeight="1" x14ac:dyDescent="0.25">
      <c r="A4" s="203" t="s">
        <v>308</v>
      </c>
      <c r="B4" s="16" t="s">
        <v>308</v>
      </c>
      <c r="C4" s="22">
        <v>151194</v>
      </c>
      <c r="D4" s="22">
        <v>63553</v>
      </c>
      <c r="E4" s="22">
        <v>113356</v>
      </c>
      <c r="F4" s="44">
        <v>69192</v>
      </c>
      <c r="G4" s="44">
        <v>21019</v>
      </c>
      <c r="H4" s="44">
        <v>33404</v>
      </c>
      <c r="I4" s="44">
        <v>25620</v>
      </c>
    </row>
    <row r="5" spans="1:33" ht="15" customHeight="1" x14ac:dyDescent="0.25">
      <c r="A5" s="203"/>
      <c r="B5" s="16" t="s">
        <v>309</v>
      </c>
      <c r="C5" s="22">
        <v>102030</v>
      </c>
      <c r="D5" s="22">
        <v>64284</v>
      </c>
      <c r="E5" s="22">
        <v>78190</v>
      </c>
      <c r="F5" s="44">
        <v>37589</v>
      </c>
      <c r="G5" s="44">
        <v>15167</v>
      </c>
      <c r="H5" s="44">
        <v>25856</v>
      </c>
      <c r="I5" s="44">
        <v>21889</v>
      </c>
    </row>
    <row r="6" spans="1:33" ht="15" customHeight="1" x14ac:dyDescent="0.25">
      <c r="A6" s="203" t="s">
        <v>309</v>
      </c>
      <c r="B6" s="16" t="s">
        <v>308</v>
      </c>
      <c r="C6" s="6"/>
      <c r="D6" s="6"/>
      <c r="E6" s="6"/>
      <c r="F6" s="6"/>
      <c r="G6" s="6"/>
      <c r="H6" s="6"/>
      <c r="I6" s="6"/>
    </row>
    <row r="7" spans="1:33" x14ac:dyDescent="0.25">
      <c r="A7" s="203"/>
      <c r="B7" s="16" t="s">
        <v>309</v>
      </c>
      <c r="C7" s="22">
        <v>113608</v>
      </c>
      <c r="D7" s="22">
        <v>78828</v>
      </c>
      <c r="E7" s="22">
        <v>91837</v>
      </c>
      <c r="F7" s="44">
        <v>33670</v>
      </c>
      <c r="G7" s="44">
        <v>16476</v>
      </c>
      <c r="H7" s="44">
        <v>31960</v>
      </c>
      <c r="I7" s="44">
        <v>29011</v>
      </c>
    </row>
    <row r="8" spans="1:33" x14ac:dyDescent="0.25">
      <c r="A8" s="202" t="s">
        <v>3</v>
      </c>
      <c r="B8" s="202"/>
      <c r="C8" s="7">
        <v>366832</v>
      </c>
      <c r="D8" s="7">
        <v>206665</v>
      </c>
      <c r="E8" s="7">
        <v>283383</v>
      </c>
      <c r="F8" s="7">
        <f>F4+F5+F7</f>
        <v>140451</v>
      </c>
      <c r="G8" s="7">
        <f t="shared" ref="G8:I8" si="0">G4+G5+G7</f>
        <v>52662</v>
      </c>
      <c r="H8" s="7">
        <f t="shared" si="0"/>
        <v>91220</v>
      </c>
      <c r="I8" s="7">
        <f t="shared" si="0"/>
        <v>76520</v>
      </c>
    </row>
    <row r="9" spans="1:33" customFormat="1" x14ac:dyDescent="0.25">
      <c r="A9" s="26"/>
      <c r="B9" s="14"/>
      <c r="C9" s="14"/>
      <c r="D9" s="14"/>
      <c r="E9" s="14"/>
      <c r="F9" s="14"/>
      <c r="H9" s="3"/>
      <c r="AG9" s="11"/>
    </row>
    <row r="10" spans="1:33" x14ac:dyDescent="0.25">
      <c r="A10" s="56" t="s">
        <v>310</v>
      </c>
      <c r="B10" s="13"/>
      <c r="C10" s="17"/>
      <c r="D10" s="17"/>
      <c r="E10" s="17"/>
      <c r="F10" s="205" t="s">
        <v>32</v>
      </c>
      <c r="G10" s="206"/>
      <c r="H10" s="206"/>
      <c r="I10" s="208"/>
      <c r="K10" s="56" t="s">
        <v>311</v>
      </c>
      <c r="L10" s="13"/>
      <c r="M10" s="17"/>
      <c r="N10" s="17"/>
      <c r="O10" s="17"/>
      <c r="P10" s="205" t="s">
        <v>32</v>
      </c>
      <c r="Q10" s="206"/>
      <c r="R10" s="206"/>
      <c r="S10" s="208"/>
    </row>
    <row r="11" spans="1:33" ht="45" x14ac:dyDescent="0.25">
      <c r="A11" s="15" t="s">
        <v>10</v>
      </c>
      <c r="B11" s="15" t="s">
        <v>0</v>
      </c>
      <c r="C11" s="49" t="s">
        <v>1</v>
      </c>
      <c r="D11" s="49" t="s">
        <v>11</v>
      </c>
      <c r="E11" s="49" t="s">
        <v>31</v>
      </c>
      <c r="F11" s="49" t="s">
        <v>13</v>
      </c>
      <c r="G11" s="49" t="s">
        <v>14</v>
      </c>
      <c r="H11" s="49" t="s">
        <v>15</v>
      </c>
      <c r="I11" s="49" t="s">
        <v>16</v>
      </c>
      <c r="K11" s="15" t="s">
        <v>10</v>
      </c>
      <c r="L11" s="15" t="s">
        <v>0</v>
      </c>
      <c r="M11" s="49" t="s">
        <v>1</v>
      </c>
      <c r="N11" s="49" t="s">
        <v>11</v>
      </c>
      <c r="O11" s="49" t="s">
        <v>31</v>
      </c>
      <c r="P11" s="49" t="s">
        <v>13</v>
      </c>
      <c r="Q11" s="49" t="s">
        <v>14</v>
      </c>
      <c r="R11" s="49" t="s">
        <v>15</v>
      </c>
      <c r="S11" s="49" t="s">
        <v>16</v>
      </c>
    </row>
    <row r="12" spans="1:33" ht="15" customHeight="1" x14ac:dyDescent="0.25">
      <c r="A12" s="203" t="s">
        <v>308</v>
      </c>
      <c r="B12" s="16" t="s">
        <v>308</v>
      </c>
      <c r="C12" s="6"/>
      <c r="D12" s="6"/>
      <c r="E12" s="6"/>
      <c r="F12" s="6"/>
      <c r="G12" s="6"/>
      <c r="H12" s="6"/>
      <c r="I12" s="6"/>
      <c r="K12" s="203" t="s">
        <v>308</v>
      </c>
      <c r="L12" s="16" t="s">
        <v>308</v>
      </c>
      <c r="M12" s="44">
        <v>51386</v>
      </c>
      <c r="N12" s="44">
        <v>16968</v>
      </c>
      <c r="O12" s="44">
        <v>35972</v>
      </c>
      <c r="P12" s="44">
        <v>28851</v>
      </c>
      <c r="Q12" s="44">
        <v>6539</v>
      </c>
      <c r="R12" s="44">
        <v>9236</v>
      </c>
      <c r="S12" s="44">
        <v>6182</v>
      </c>
    </row>
    <row r="13" spans="1:33" ht="15" customHeight="1" x14ac:dyDescent="0.25">
      <c r="A13" s="203"/>
      <c r="B13" s="16" t="s">
        <v>309</v>
      </c>
      <c r="C13" s="44">
        <v>61789</v>
      </c>
      <c r="D13" s="44">
        <v>39156</v>
      </c>
      <c r="E13" s="44">
        <v>45345</v>
      </c>
      <c r="F13" s="44">
        <v>24818</v>
      </c>
      <c r="G13" s="44">
        <v>9268</v>
      </c>
      <c r="H13" s="44">
        <v>14952</v>
      </c>
      <c r="I13" s="44">
        <v>11965</v>
      </c>
      <c r="K13" s="203"/>
      <c r="L13" s="16" t="s">
        <v>309</v>
      </c>
      <c r="M13" s="6"/>
      <c r="N13" s="6"/>
      <c r="O13" s="6"/>
      <c r="P13" s="6"/>
      <c r="Q13" s="6"/>
      <c r="R13" s="6"/>
      <c r="S13" s="6"/>
    </row>
    <row r="14" spans="1:33" ht="15" customHeight="1" x14ac:dyDescent="0.25">
      <c r="A14" s="203" t="s">
        <v>309</v>
      </c>
      <c r="B14" s="16" t="s">
        <v>308</v>
      </c>
      <c r="C14" s="6"/>
      <c r="D14" s="6"/>
      <c r="E14" s="6"/>
      <c r="F14" s="6"/>
      <c r="G14" s="6"/>
      <c r="H14" s="6"/>
      <c r="I14" s="6"/>
      <c r="K14" s="203" t="s">
        <v>309</v>
      </c>
      <c r="L14" s="16" t="s">
        <v>308</v>
      </c>
      <c r="M14" s="6"/>
      <c r="N14" s="6"/>
      <c r="O14" s="6"/>
      <c r="P14" s="6"/>
      <c r="Q14" s="6"/>
      <c r="R14" s="6"/>
      <c r="S14" s="6"/>
    </row>
    <row r="15" spans="1:33" x14ac:dyDescent="0.25">
      <c r="A15" s="203"/>
      <c r="B15" s="16" t="s">
        <v>309</v>
      </c>
      <c r="C15" s="44">
        <v>2372</v>
      </c>
      <c r="D15" s="44">
        <v>1356</v>
      </c>
      <c r="E15" s="44">
        <v>1563</v>
      </c>
      <c r="F15" s="44">
        <v>870</v>
      </c>
      <c r="G15" s="44">
        <v>309</v>
      </c>
      <c r="H15" s="44">
        <v>622</v>
      </c>
      <c r="I15" s="44">
        <v>523</v>
      </c>
      <c r="K15" s="203"/>
      <c r="L15" s="16" t="s">
        <v>309</v>
      </c>
      <c r="M15" s="6"/>
      <c r="N15" s="6"/>
      <c r="O15" s="6"/>
      <c r="P15" s="6"/>
      <c r="Q15" s="6"/>
      <c r="R15" s="6"/>
      <c r="S15" s="6"/>
    </row>
    <row r="16" spans="1:33" x14ac:dyDescent="0.25">
      <c r="A16" s="202" t="s">
        <v>3</v>
      </c>
      <c r="B16" s="202"/>
      <c r="C16" s="7">
        <v>64161</v>
      </c>
      <c r="D16" s="7">
        <v>40512</v>
      </c>
      <c r="E16" s="7">
        <v>46908</v>
      </c>
      <c r="F16" s="7">
        <f>SUM(F12:F15)</f>
        <v>25688</v>
      </c>
      <c r="G16" s="7">
        <f t="shared" ref="G16:I16" si="1">SUM(G12:G15)</f>
        <v>9577</v>
      </c>
      <c r="H16" s="7">
        <f t="shared" si="1"/>
        <v>15574</v>
      </c>
      <c r="I16" s="7">
        <f t="shared" si="1"/>
        <v>12488</v>
      </c>
      <c r="K16" s="202" t="s">
        <v>3</v>
      </c>
      <c r="L16" s="202"/>
      <c r="M16" s="7">
        <v>51386</v>
      </c>
      <c r="N16" s="10">
        <v>16968</v>
      </c>
      <c r="O16" s="10">
        <v>35972</v>
      </c>
      <c r="P16" s="10">
        <f>SUM(P12:P15)</f>
        <v>28851</v>
      </c>
      <c r="Q16" s="10">
        <f t="shared" ref="Q16" si="2">SUM(Q12:Q15)</f>
        <v>6539</v>
      </c>
      <c r="R16" s="10">
        <f t="shared" ref="R16" si="3">SUM(R12:R15)</f>
        <v>9236</v>
      </c>
      <c r="S16" s="10">
        <f t="shared" ref="S16" si="4">SUM(S12:S15)</f>
        <v>6182</v>
      </c>
    </row>
    <row r="17" spans="1:33" customFormat="1" ht="15" customHeight="1" x14ac:dyDescent="0.25">
      <c r="A17" s="207" t="s">
        <v>33</v>
      </c>
      <c r="B17" s="207"/>
      <c r="C17" s="57">
        <f>C16/$C$8</f>
        <v>0.17490567889388059</v>
      </c>
      <c r="D17" s="57">
        <f>D16/$D$8</f>
        <v>0.19602738731763966</v>
      </c>
      <c r="E17" s="57">
        <f>E16/$E$8</f>
        <v>0.16552863086353098</v>
      </c>
      <c r="F17" s="57">
        <f>F16/$F$8</f>
        <v>0.18289652619062877</v>
      </c>
      <c r="G17" s="57">
        <f>G16/$G$8</f>
        <v>0.18185788614181003</v>
      </c>
      <c r="H17" s="57">
        <f>H16/$H$8</f>
        <v>0.1707301030475773</v>
      </c>
      <c r="I17" s="57">
        <f>I16/$I$8</f>
        <v>0.16319916361735495</v>
      </c>
      <c r="K17" s="207" t="s">
        <v>33</v>
      </c>
      <c r="L17" s="207"/>
      <c r="M17" s="57">
        <f>M16/$C$8</f>
        <v>0.14008047280498975</v>
      </c>
      <c r="N17" s="57">
        <f>N16/$D$8</f>
        <v>8.2103887934580122E-2</v>
      </c>
      <c r="O17" s="57">
        <f>O16/$E$8</f>
        <v>0.12693774855937018</v>
      </c>
      <c r="P17" s="57">
        <f>P16/$F$8</f>
        <v>0.20541683576478628</v>
      </c>
      <c r="Q17" s="57">
        <f>Q16/$G$8</f>
        <v>0.1241692301849531</v>
      </c>
      <c r="R17" s="57">
        <f>R16/$H$8</f>
        <v>0.10124972593729445</v>
      </c>
      <c r="S17" s="57">
        <f>S16/$I$8</f>
        <v>8.0789336121275479E-2</v>
      </c>
      <c r="AG17" s="11"/>
    </row>
    <row r="18" spans="1:33" customFormat="1" x14ac:dyDescent="0.25">
      <c r="A18" s="26"/>
      <c r="B18" s="14"/>
      <c r="C18" s="14"/>
      <c r="D18" s="14"/>
      <c r="E18" s="14"/>
      <c r="F18" s="14"/>
      <c r="H18" s="3"/>
      <c r="AG18" s="11"/>
    </row>
    <row r="19" spans="1:33" x14ac:dyDescent="0.25">
      <c r="A19" s="56" t="s">
        <v>9</v>
      </c>
      <c r="B19" s="13"/>
      <c r="C19" s="17"/>
      <c r="D19" s="17"/>
      <c r="E19" s="17"/>
      <c r="F19" s="205" t="s">
        <v>32</v>
      </c>
      <c r="G19" s="206"/>
      <c r="H19" s="206"/>
      <c r="I19" s="208"/>
      <c r="K19" s="56" t="s">
        <v>17</v>
      </c>
      <c r="L19" s="13"/>
      <c r="M19" s="17"/>
      <c r="N19" s="17"/>
      <c r="O19" s="17"/>
      <c r="P19" s="205" t="s">
        <v>32</v>
      </c>
      <c r="Q19" s="206"/>
      <c r="R19" s="206"/>
      <c r="S19" s="208"/>
    </row>
    <row r="20" spans="1:33" ht="45" x14ac:dyDescent="0.25">
      <c r="A20" s="15" t="s">
        <v>10</v>
      </c>
      <c r="B20" s="15" t="s">
        <v>0</v>
      </c>
      <c r="C20" s="49" t="s">
        <v>1</v>
      </c>
      <c r="D20" s="49" t="s">
        <v>11</v>
      </c>
      <c r="E20" s="49" t="s">
        <v>31</v>
      </c>
      <c r="F20" s="49" t="s">
        <v>13</v>
      </c>
      <c r="G20" s="49" t="s">
        <v>14</v>
      </c>
      <c r="H20" s="49" t="s">
        <v>15</v>
      </c>
      <c r="I20" s="49" t="s">
        <v>16</v>
      </c>
      <c r="K20" s="15" t="s">
        <v>10</v>
      </c>
      <c r="L20" s="15" t="s">
        <v>0</v>
      </c>
      <c r="M20" s="49" t="s">
        <v>1</v>
      </c>
      <c r="N20" s="49" t="s">
        <v>11</v>
      </c>
      <c r="O20" s="49" t="s">
        <v>31</v>
      </c>
      <c r="P20" s="49" t="s">
        <v>13</v>
      </c>
      <c r="Q20" s="49" t="s">
        <v>14</v>
      </c>
      <c r="R20" s="49" t="s">
        <v>15</v>
      </c>
      <c r="S20" s="49" t="s">
        <v>16</v>
      </c>
    </row>
    <row r="21" spans="1:33" ht="15" customHeight="1" x14ac:dyDescent="0.25">
      <c r="A21" s="203" t="s">
        <v>308</v>
      </c>
      <c r="B21" s="16" t="s">
        <v>308</v>
      </c>
      <c r="C21" s="44">
        <v>5784</v>
      </c>
      <c r="D21" s="44">
        <v>3731</v>
      </c>
      <c r="E21" s="44">
        <v>3430</v>
      </c>
      <c r="F21" s="44">
        <v>3042</v>
      </c>
      <c r="G21" s="44">
        <v>777</v>
      </c>
      <c r="H21" s="44">
        <v>1183</v>
      </c>
      <c r="I21" s="44">
        <v>725</v>
      </c>
      <c r="K21" s="203" t="s">
        <v>308</v>
      </c>
      <c r="L21" s="16" t="s">
        <v>308</v>
      </c>
      <c r="M21" s="44">
        <v>94024</v>
      </c>
      <c r="N21" s="44">
        <v>42854</v>
      </c>
      <c r="O21" s="44">
        <v>73954</v>
      </c>
      <c r="P21" s="44">
        <v>37299</v>
      </c>
      <c r="Q21" s="44">
        <v>13703</v>
      </c>
      <c r="R21" s="44">
        <v>22985</v>
      </c>
      <c r="S21" s="44">
        <v>18713</v>
      </c>
    </row>
    <row r="22" spans="1:33" ht="15" customHeight="1" x14ac:dyDescent="0.25">
      <c r="A22" s="203"/>
      <c r="B22" s="16" t="s">
        <v>309</v>
      </c>
      <c r="C22" s="44">
        <v>5027</v>
      </c>
      <c r="D22" s="44">
        <v>3576</v>
      </c>
      <c r="E22" s="44">
        <v>3405</v>
      </c>
      <c r="F22" s="44">
        <v>2070</v>
      </c>
      <c r="G22" s="44">
        <v>724</v>
      </c>
      <c r="H22" s="44">
        <v>1237</v>
      </c>
      <c r="I22" s="44">
        <v>922</v>
      </c>
      <c r="K22" s="203"/>
      <c r="L22" s="16" t="s">
        <v>309</v>
      </c>
      <c r="M22" s="44">
        <v>35214</v>
      </c>
      <c r="N22" s="44">
        <v>21552</v>
      </c>
      <c r="O22" s="44">
        <v>29440</v>
      </c>
      <c r="P22" s="44">
        <v>10701</v>
      </c>
      <c r="Q22" s="44">
        <v>5175</v>
      </c>
      <c r="R22" s="44">
        <v>9667</v>
      </c>
      <c r="S22" s="44">
        <v>9002</v>
      </c>
    </row>
    <row r="23" spans="1:33" ht="15" customHeight="1" x14ac:dyDescent="0.25">
      <c r="A23" s="203" t="s">
        <v>309</v>
      </c>
      <c r="B23" s="16" t="s">
        <v>308</v>
      </c>
      <c r="C23" s="6"/>
      <c r="D23" s="6"/>
      <c r="E23" s="6"/>
      <c r="F23" s="6"/>
      <c r="G23" s="6"/>
      <c r="H23" s="6"/>
      <c r="I23" s="6"/>
      <c r="K23" s="203" t="s">
        <v>309</v>
      </c>
      <c r="L23" s="16" t="s">
        <v>308</v>
      </c>
      <c r="M23" s="6"/>
      <c r="N23" s="6"/>
      <c r="O23" s="6"/>
      <c r="P23" s="6"/>
      <c r="Q23" s="6"/>
      <c r="R23" s="6"/>
      <c r="S23" s="6"/>
    </row>
    <row r="24" spans="1:33" x14ac:dyDescent="0.25">
      <c r="A24" s="203"/>
      <c r="B24" s="16" t="s">
        <v>309</v>
      </c>
      <c r="C24" s="44">
        <v>15618</v>
      </c>
      <c r="D24" s="44">
        <v>11863</v>
      </c>
      <c r="E24" s="44">
        <v>10416</v>
      </c>
      <c r="F24" s="44">
        <v>5600</v>
      </c>
      <c r="G24" s="44">
        <v>2234</v>
      </c>
      <c r="H24" s="44">
        <v>4176</v>
      </c>
      <c r="I24" s="44">
        <v>3302</v>
      </c>
      <c r="K24" s="203"/>
      <c r="L24" s="16" t="s">
        <v>309</v>
      </c>
      <c r="M24" s="44">
        <v>95618</v>
      </c>
      <c r="N24" s="44">
        <v>65609</v>
      </c>
      <c r="O24" s="44">
        <v>79858</v>
      </c>
      <c r="P24" s="44">
        <v>27200</v>
      </c>
      <c r="Q24" s="44">
        <v>13933</v>
      </c>
      <c r="R24" s="44">
        <v>27162</v>
      </c>
      <c r="S24" s="44">
        <v>25186</v>
      </c>
    </row>
    <row r="25" spans="1:33" x14ac:dyDescent="0.25">
      <c r="A25" s="202" t="s">
        <v>3</v>
      </c>
      <c r="B25" s="202"/>
      <c r="C25" s="7">
        <v>26429</v>
      </c>
      <c r="D25" s="10">
        <v>19170</v>
      </c>
      <c r="E25" s="10">
        <v>17251</v>
      </c>
      <c r="F25" s="10">
        <f>SUM(F21:F24)</f>
        <v>10712</v>
      </c>
      <c r="G25" s="10">
        <f t="shared" ref="G25:I25" si="5">SUM(G21:G24)</f>
        <v>3735</v>
      </c>
      <c r="H25" s="10">
        <f t="shared" si="5"/>
        <v>6596</v>
      </c>
      <c r="I25" s="10">
        <f t="shared" si="5"/>
        <v>4949</v>
      </c>
      <c r="K25" s="202" t="s">
        <v>3</v>
      </c>
      <c r="L25" s="202"/>
      <c r="M25" s="7">
        <v>224856</v>
      </c>
      <c r="N25" s="7">
        <v>130015</v>
      </c>
      <c r="O25" s="7">
        <v>183252</v>
      </c>
      <c r="P25" s="7">
        <f>P21+P22+P24</f>
        <v>75200</v>
      </c>
      <c r="Q25" s="7">
        <f t="shared" ref="Q25:S25" si="6">Q21+Q22+Q24</f>
        <v>32811</v>
      </c>
      <c r="R25" s="7">
        <f t="shared" si="6"/>
        <v>59814</v>
      </c>
      <c r="S25" s="7">
        <f t="shared" si="6"/>
        <v>52901</v>
      </c>
    </row>
    <row r="26" spans="1:33" customFormat="1" x14ac:dyDescent="0.25">
      <c r="A26" s="207" t="s">
        <v>33</v>
      </c>
      <c r="B26" s="207"/>
      <c r="C26" s="57">
        <f>C25/$C$8</f>
        <v>7.2046604440179698E-2</v>
      </c>
      <c r="D26" s="57">
        <f>D25/$D$8</f>
        <v>9.2758812571069119E-2</v>
      </c>
      <c r="E26" s="57">
        <f>E25/$E$8</f>
        <v>6.0875211286492134E-2</v>
      </c>
      <c r="F26" s="57">
        <f>F25/$F$8</f>
        <v>7.6268591893258145E-2</v>
      </c>
      <c r="G26" s="57">
        <f>G25/$G$8</f>
        <v>7.0924005924575595E-2</v>
      </c>
      <c r="H26" s="57">
        <f>H25/$H$8</f>
        <v>7.2308704231528173E-2</v>
      </c>
      <c r="I26" s="57">
        <f>I25/$I$8</f>
        <v>6.4675901725039203E-2</v>
      </c>
      <c r="K26" s="207" t="s">
        <v>33</v>
      </c>
      <c r="L26" s="207"/>
      <c r="M26" s="57">
        <f>M25/$C$8</f>
        <v>0.61296724386094992</v>
      </c>
      <c r="N26" s="57">
        <f>N25/$D$8</f>
        <v>0.62910991217671108</v>
      </c>
      <c r="O26" s="57">
        <f>O25/$E$8</f>
        <v>0.64665840929060669</v>
      </c>
      <c r="P26" s="57">
        <f>P25/$F$8</f>
        <v>0.53541804615132682</v>
      </c>
      <c r="Q26" s="57">
        <f>Q25/$G$8</f>
        <v>0.62304887774866125</v>
      </c>
      <c r="R26" s="57">
        <f>R25/$H$8</f>
        <v>0.65571146678360004</v>
      </c>
      <c r="S26" s="57">
        <f>S25/$I$8</f>
        <v>0.69133559853633042</v>
      </c>
      <c r="AG26" s="11"/>
    </row>
    <row r="28" spans="1:33" customFormat="1" x14ac:dyDescent="0.25">
      <c r="A28" s="21" t="s">
        <v>21</v>
      </c>
      <c r="B28" s="21"/>
      <c r="C28" s="21"/>
      <c r="D28" s="14"/>
      <c r="E28" s="14"/>
      <c r="F28" s="14"/>
    </row>
    <row r="29" spans="1:33" customFormat="1" ht="12.75" customHeight="1" x14ac:dyDescent="0.25">
      <c r="A29" s="21" t="s">
        <v>4</v>
      </c>
      <c r="B29" s="25"/>
      <c r="C29" s="25"/>
      <c r="D29" s="14"/>
      <c r="E29" s="14"/>
      <c r="F29" s="14"/>
    </row>
    <row r="30" spans="1:33" customFormat="1" x14ac:dyDescent="0.25">
      <c r="A30" s="26" t="s">
        <v>321</v>
      </c>
      <c r="B30" s="14"/>
      <c r="C30" s="14"/>
      <c r="D30" s="14"/>
      <c r="E30" s="14"/>
      <c r="F30" s="14"/>
      <c r="H30" s="3"/>
      <c r="X30" s="11"/>
    </row>
    <row r="33" spans="4:5" x14ac:dyDescent="0.25">
      <c r="D33" s="48">
        <f>F4+F13+F15</f>
        <v>94880</v>
      </c>
      <c r="E33" s="48">
        <f>I4+I13+I15</f>
        <v>38108</v>
      </c>
    </row>
    <row r="34" spans="4:5" x14ac:dyDescent="0.25">
      <c r="D34" s="192">
        <f>100*D33/F8</f>
        <v>67.553808801646127</v>
      </c>
      <c r="E34" s="192">
        <f>100*E33/I8</f>
        <v>49.801359121798221</v>
      </c>
    </row>
    <row r="35" spans="4:5" x14ac:dyDescent="0.25">
      <c r="D35" s="192">
        <f>100*(F4+F13)/(F4+F5)</f>
        <v>88.040007117371061</v>
      </c>
      <c r="E35" s="192">
        <f>100*(I4+I13)/(I4+I5)</f>
        <v>79.111326275021568</v>
      </c>
    </row>
  </sheetData>
  <mergeCells count="24">
    <mergeCell ref="A12:A13"/>
    <mergeCell ref="A14:A15"/>
    <mergeCell ref="A16:B16"/>
    <mergeCell ref="A17:B17"/>
    <mergeCell ref="F2:I2"/>
    <mergeCell ref="A8:B8"/>
    <mergeCell ref="A4:A5"/>
    <mergeCell ref="A6:A7"/>
    <mergeCell ref="P10:S10"/>
    <mergeCell ref="K12:K13"/>
    <mergeCell ref="K14:K15"/>
    <mergeCell ref="K16:L16"/>
    <mergeCell ref="F19:I19"/>
    <mergeCell ref="K17:L17"/>
    <mergeCell ref="F10:I10"/>
    <mergeCell ref="P19:S19"/>
    <mergeCell ref="A21:A22"/>
    <mergeCell ref="A23:A24"/>
    <mergeCell ref="A25:B25"/>
    <mergeCell ref="K26:L26"/>
    <mergeCell ref="A26:B26"/>
    <mergeCell ref="K25:L25"/>
    <mergeCell ref="K21:K22"/>
    <mergeCell ref="K23:K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topLeftCell="A84" zoomScale="130" zoomScaleNormal="130" workbookViewId="0">
      <selection activeCell="A93" sqref="A93"/>
    </sheetView>
  </sheetViews>
  <sheetFormatPr baseColWidth="10" defaultRowHeight="15" x14ac:dyDescent="0.25"/>
  <cols>
    <col min="1" max="1" width="60.5703125" customWidth="1"/>
    <col min="2" max="2" width="66.42578125" bestFit="1" customWidth="1"/>
    <col min="3" max="3" width="14.28515625" style="11" customWidth="1"/>
    <col min="4" max="4" width="18.28515625" bestFit="1" customWidth="1"/>
    <col min="5" max="5" width="11.7109375" customWidth="1"/>
    <col min="6" max="6" width="9.5703125" customWidth="1"/>
    <col min="7" max="7" width="13.42578125" customWidth="1"/>
    <col min="8" max="8" width="7.5703125" customWidth="1"/>
  </cols>
  <sheetData>
    <row r="1" spans="1:7" ht="15.75" x14ac:dyDescent="0.25">
      <c r="A1" s="12" t="s">
        <v>42</v>
      </c>
      <c r="B1" s="18"/>
      <c r="C1" s="18"/>
      <c r="D1" s="11"/>
      <c r="E1" s="11"/>
      <c r="F1" s="11"/>
      <c r="G1" s="11"/>
    </row>
    <row r="2" spans="1:7" s="62" customFormat="1" ht="71.25" customHeight="1" x14ac:dyDescent="0.25">
      <c r="A2" s="59" t="s">
        <v>20</v>
      </c>
      <c r="B2" s="58" t="s">
        <v>19</v>
      </c>
      <c r="C2" s="59" t="s">
        <v>1</v>
      </c>
      <c r="D2" s="59" t="s">
        <v>39</v>
      </c>
      <c r="E2" s="59" t="s">
        <v>36</v>
      </c>
      <c r="F2" s="59" t="s">
        <v>301</v>
      </c>
      <c r="G2" s="59" t="s">
        <v>286</v>
      </c>
    </row>
    <row r="3" spans="1:7" x14ac:dyDescent="0.25">
      <c r="A3" s="218" t="s">
        <v>85</v>
      </c>
      <c r="B3" s="113" t="s">
        <v>86</v>
      </c>
      <c r="C3" s="89">
        <v>39070</v>
      </c>
      <c r="D3" s="130">
        <v>46.938827745072949</v>
      </c>
      <c r="E3" s="130">
        <v>1.3232659329408754</v>
      </c>
      <c r="F3" s="130">
        <v>51.737906321986181</v>
      </c>
      <c r="G3" s="138"/>
    </row>
    <row r="4" spans="1:7" x14ac:dyDescent="0.25">
      <c r="A4" s="219"/>
      <c r="B4" s="113" t="s">
        <v>87</v>
      </c>
      <c r="C4" s="90">
        <v>10435</v>
      </c>
      <c r="D4" s="131">
        <v>42.012458073790128</v>
      </c>
      <c r="E4" s="131">
        <v>0.74748442740776233</v>
      </c>
      <c r="F4" s="131">
        <v>57.240057498802109</v>
      </c>
      <c r="G4" s="139"/>
    </row>
    <row r="5" spans="1:7" x14ac:dyDescent="0.25">
      <c r="A5" s="219"/>
      <c r="B5" s="113" t="s">
        <v>88</v>
      </c>
      <c r="C5" s="90">
        <v>8821</v>
      </c>
      <c r="D5" s="131">
        <v>37.376714658202019</v>
      </c>
      <c r="E5" s="131">
        <v>0.79356082076862033</v>
      </c>
      <c r="F5" s="131">
        <v>61.829724521029362</v>
      </c>
      <c r="G5" s="139"/>
    </row>
    <row r="6" spans="1:7" x14ac:dyDescent="0.25">
      <c r="A6" s="219"/>
      <c r="B6" s="113" t="s">
        <v>89</v>
      </c>
      <c r="C6" s="90">
        <v>4783</v>
      </c>
      <c r="D6" s="131">
        <v>44.84633075475643</v>
      </c>
      <c r="E6" s="131">
        <v>1.4217018607568472</v>
      </c>
      <c r="F6" s="131">
        <v>53.731967384486722</v>
      </c>
      <c r="G6" s="139"/>
    </row>
    <row r="7" spans="1:7" x14ac:dyDescent="0.25">
      <c r="A7" s="219"/>
      <c r="B7" s="113" t="s">
        <v>90</v>
      </c>
      <c r="C7" s="90">
        <v>4621</v>
      </c>
      <c r="D7" s="131">
        <v>45.12010387362043</v>
      </c>
      <c r="E7" s="131">
        <v>1.4066219433023155</v>
      </c>
      <c r="F7" s="131">
        <v>53.473274183077258</v>
      </c>
      <c r="G7" s="139"/>
    </row>
    <row r="8" spans="1:7" x14ac:dyDescent="0.25">
      <c r="A8" s="219"/>
      <c r="B8" s="113" t="s">
        <v>18</v>
      </c>
      <c r="C8" s="90">
        <v>4570</v>
      </c>
      <c r="D8" s="131">
        <v>43.522975929978116</v>
      </c>
      <c r="E8" s="131">
        <v>2.6039387308533919</v>
      </c>
      <c r="F8" s="131">
        <v>53.87308533916849</v>
      </c>
      <c r="G8" s="139"/>
    </row>
    <row r="9" spans="1:7" x14ac:dyDescent="0.25">
      <c r="A9" s="220"/>
      <c r="B9" s="114" t="s">
        <v>23</v>
      </c>
      <c r="C9" s="91">
        <v>72300</v>
      </c>
      <c r="D9" s="132">
        <v>44.590594744121717</v>
      </c>
      <c r="E9" s="132">
        <v>1.268326417704011</v>
      </c>
      <c r="F9" s="132">
        <v>54.141078838174273</v>
      </c>
      <c r="G9" s="140"/>
    </row>
    <row r="10" spans="1:7" x14ac:dyDescent="0.25">
      <c r="A10" s="221" t="s">
        <v>91</v>
      </c>
      <c r="B10" s="116" t="s">
        <v>92</v>
      </c>
      <c r="C10" s="92">
        <v>20717</v>
      </c>
      <c r="D10" s="133">
        <v>37.70816237872279</v>
      </c>
      <c r="E10" s="133">
        <v>12.738330839407251</v>
      </c>
      <c r="F10" s="138"/>
      <c r="G10" s="133">
        <v>49.553506781869963</v>
      </c>
    </row>
    <row r="11" spans="1:7" x14ac:dyDescent="0.25">
      <c r="A11" s="222"/>
      <c r="B11" s="116" t="s">
        <v>93</v>
      </c>
      <c r="C11" s="93">
        <v>14125</v>
      </c>
      <c r="D11" s="134">
        <v>74.343362831858414</v>
      </c>
      <c r="E11" s="134">
        <v>22.548672566371682</v>
      </c>
      <c r="F11" s="139"/>
      <c r="G11" s="134">
        <v>3.1079646017699116</v>
      </c>
    </row>
    <row r="12" spans="1:7" x14ac:dyDescent="0.25">
      <c r="A12" s="222"/>
      <c r="B12" s="116" t="s">
        <v>94</v>
      </c>
      <c r="C12" s="93">
        <v>10674</v>
      </c>
      <c r="D12" s="134">
        <v>72.634438823308969</v>
      </c>
      <c r="E12" s="134">
        <v>25.64174629941915</v>
      </c>
      <c r="F12" s="139"/>
      <c r="G12" s="134">
        <v>1.7238148772718755</v>
      </c>
    </row>
    <row r="13" spans="1:7" x14ac:dyDescent="0.25">
      <c r="A13" s="222"/>
      <c r="B13" s="116" t="s">
        <v>95</v>
      </c>
      <c r="C13" s="93">
        <v>4995</v>
      </c>
      <c r="D13" s="134">
        <v>83.703703703703709</v>
      </c>
      <c r="E13" s="134">
        <v>13.793793793793794</v>
      </c>
      <c r="F13" s="139"/>
      <c r="G13" s="134">
        <v>2.5025025025025025</v>
      </c>
    </row>
    <row r="14" spans="1:7" x14ac:dyDescent="0.25">
      <c r="A14" s="222"/>
      <c r="B14" s="116" t="s">
        <v>18</v>
      </c>
      <c r="C14" s="93">
        <v>2911</v>
      </c>
      <c r="D14" s="134">
        <v>74.854002061147369</v>
      </c>
      <c r="E14" s="134">
        <v>14.256269323256612</v>
      </c>
      <c r="F14" s="139"/>
      <c r="G14" s="134">
        <v>10.889728615596015</v>
      </c>
    </row>
    <row r="15" spans="1:7" x14ac:dyDescent="0.25">
      <c r="A15" s="223"/>
      <c r="B15" s="117" t="s">
        <v>23</v>
      </c>
      <c r="C15" s="65">
        <v>53422</v>
      </c>
      <c r="D15" s="135">
        <v>60.6978398412639</v>
      </c>
      <c r="E15" s="135">
        <v>18.09179738684437</v>
      </c>
      <c r="F15" s="140"/>
      <c r="G15" s="135">
        <v>21.210362771891731</v>
      </c>
    </row>
    <row r="16" spans="1:7" x14ac:dyDescent="0.25">
      <c r="A16" s="218" t="s">
        <v>96</v>
      </c>
      <c r="B16" s="113" t="s">
        <v>97</v>
      </c>
      <c r="C16" s="89">
        <v>44948</v>
      </c>
      <c r="D16" s="130">
        <v>20.018688261991635</v>
      </c>
      <c r="E16" s="130">
        <v>0.56287265284328558</v>
      </c>
      <c r="F16" s="138"/>
      <c r="G16" s="130">
        <v>79.418439085165076</v>
      </c>
    </row>
    <row r="17" spans="1:7" x14ac:dyDescent="0.25">
      <c r="A17" s="219"/>
      <c r="B17" s="113" t="s">
        <v>18</v>
      </c>
      <c r="C17" s="90">
        <v>2600</v>
      </c>
      <c r="D17" s="131">
        <v>76.692307692307693</v>
      </c>
      <c r="E17" s="131">
        <v>1.9615384615384615</v>
      </c>
      <c r="F17" s="139"/>
      <c r="G17" s="131">
        <v>21.346153846153847</v>
      </c>
    </row>
    <row r="18" spans="1:7" x14ac:dyDescent="0.25">
      <c r="A18" s="220"/>
      <c r="B18" s="114" t="s">
        <v>23</v>
      </c>
      <c r="C18" s="91">
        <v>47548</v>
      </c>
      <c r="D18" s="132">
        <v>23.117691595861025</v>
      </c>
      <c r="E18" s="132">
        <v>0.63935391604273573</v>
      </c>
      <c r="F18" s="140"/>
      <c r="G18" s="132">
        <v>76.242954488096245</v>
      </c>
    </row>
    <row r="19" spans="1:7" x14ac:dyDescent="0.25">
      <c r="A19" s="221" t="s">
        <v>98</v>
      </c>
      <c r="B19" s="116" t="s">
        <v>99</v>
      </c>
      <c r="C19" s="92">
        <v>19832</v>
      </c>
      <c r="D19" s="133">
        <v>84.242638160548609</v>
      </c>
      <c r="E19" s="133">
        <v>3.035498184751916</v>
      </c>
      <c r="F19" s="133">
        <v>12.721863654699476</v>
      </c>
      <c r="G19" s="138"/>
    </row>
    <row r="20" spans="1:7" x14ac:dyDescent="0.25">
      <c r="A20" s="222"/>
      <c r="B20" s="116" t="s">
        <v>100</v>
      </c>
      <c r="C20" s="93">
        <v>2132</v>
      </c>
      <c r="D20" s="134">
        <v>90.009380863039397</v>
      </c>
      <c r="E20" s="134">
        <v>2.6266416510318948</v>
      </c>
      <c r="F20" s="134">
        <v>7.3639774859287055</v>
      </c>
      <c r="G20" s="139"/>
    </row>
    <row r="21" spans="1:7" x14ac:dyDescent="0.25">
      <c r="A21" s="222"/>
      <c r="B21" s="116" t="s">
        <v>101</v>
      </c>
      <c r="C21" s="93">
        <v>1434</v>
      </c>
      <c r="D21" s="134">
        <v>89.679218967921898</v>
      </c>
      <c r="E21" s="134">
        <v>1.8131101813110182</v>
      </c>
      <c r="F21" s="134">
        <v>8.5076708507670844</v>
      </c>
      <c r="G21" s="139"/>
    </row>
    <row r="22" spans="1:7" x14ac:dyDescent="0.25">
      <c r="A22" s="222"/>
      <c r="B22" s="116" t="s">
        <v>102</v>
      </c>
      <c r="C22" s="93">
        <v>1068</v>
      </c>
      <c r="D22" s="134">
        <v>87.078651685393254</v>
      </c>
      <c r="E22" s="134">
        <v>4.6816479400749067</v>
      </c>
      <c r="F22" s="134">
        <v>8.2397003745318358</v>
      </c>
      <c r="G22" s="139"/>
    </row>
    <row r="23" spans="1:7" x14ac:dyDescent="0.25">
      <c r="A23" s="222"/>
      <c r="B23" s="116" t="s">
        <v>18</v>
      </c>
      <c r="C23" s="93">
        <v>1943</v>
      </c>
      <c r="D23" s="134">
        <v>88.317035512094705</v>
      </c>
      <c r="E23" s="134">
        <v>2.6248069994853318</v>
      </c>
      <c r="F23" s="134">
        <v>9.0581574884199689</v>
      </c>
      <c r="G23" s="139"/>
    </row>
    <row r="24" spans="1:7" x14ac:dyDescent="0.25">
      <c r="A24" s="223"/>
      <c r="B24" s="117" t="s">
        <v>23</v>
      </c>
      <c r="C24" s="65">
        <v>26409</v>
      </c>
      <c r="D24" s="135">
        <v>85.417849975387185</v>
      </c>
      <c r="E24" s="135">
        <v>2.9724715059260101</v>
      </c>
      <c r="F24" s="135">
        <v>11.609678518686811</v>
      </c>
      <c r="G24" s="140"/>
    </row>
    <row r="25" spans="1:7" x14ac:dyDescent="0.25">
      <c r="A25" s="218" t="s">
        <v>103</v>
      </c>
      <c r="B25" s="113" t="s">
        <v>104</v>
      </c>
      <c r="C25" s="89">
        <v>7443</v>
      </c>
      <c r="D25" s="130">
        <v>75.010076582023373</v>
      </c>
      <c r="E25" s="130">
        <v>12.857718661829907</v>
      </c>
      <c r="F25" s="130">
        <v>12.132204756146715</v>
      </c>
      <c r="G25" s="138"/>
    </row>
    <row r="26" spans="1:7" x14ac:dyDescent="0.25">
      <c r="A26" s="219"/>
      <c r="B26" s="113" t="s">
        <v>105</v>
      </c>
      <c r="C26" s="90">
        <v>6114</v>
      </c>
      <c r="D26" s="131">
        <v>73.666993784756301</v>
      </c>
      <c r="E26" s="131">
        <v>10.255152109911679</v>
      </c>
      <c r="F26" s="131">
        <v>16.077854105332026</v>
      </c>
      <c r="G26" s="139"/>
    </row>
    <row r="27" spans="1:7" x14ac:dyDescent="0.25">
      <c r="A27" s="219"/>
      <c r="B27" s="113" t="s">
        <v>106</v>
      </c>
      <c r="C27" s="90">
        <v>3971</v>
      </c>
      <c r="D27" s="131">
        <v>81.390078065978344</v>
      </c>
      <c r="E27" s="131">
        <v>8.5872576177285325</v>
      </c>
      <c r="F27" s="131">
        <v>10.022664316293126</v>
      </c>
      <c r="G27" s="139"/>
    </row>
    <row r="28" spans="1:7" x14ac:dyDescent="0.25">
      <c r="A28" s="219"/>
      <c r="B28" s="113" t="s">
        <v>107</v>
      </c>
      <c r="C28" s="90">
        <v>3821</v>
      </c>
      <c r="D28" s="131">
        <v>86.914420308819686</v>
      </c>
      <c r="E28" s="131">
        <v>8.0868882491494372</v>
      </c>
      <c r="F28" s="131">
        <v>4.9986914420308821</v>
      </c>
      <c r="G28" s="139"/>
    </row>
    <row r="29" spans="1:7" x14ac:dyDescent="0.25">
      <c r="A29" s="219"/>
      <c r="B29" s="113" t="s">
        <v>108</v>
      </c>
      <c r="C29" s="90">
        <v>1346</v>
      </c>
      <c r="D29" s="131">
        <v>84.769687964338786</v>
      </c>
      <c r="E29" s="131">
        <v>5.7206537890044578</v>
      </c>
      <c r="F29" s="131">
        <v>9.5096582466567607</v>
      </c>
      <c r="G29" s="139"/>
    </row>
    <row r="30" spans="1:7" x14ac:dyDescent="0.25">
      <c r="A30" s="219"/>
      <c r="B30" s="113" t="s">
        <v>109</v>
      </c>
      <c r="C30" s="90">
        <v>590</v>
      </c>
      <c r="D30" s="131">
        <v>77.457627118644069</v>
      </c>
      <c r="E30" s="131">
        <v>13.220338983050848</v>
      </c>
      <c r="F30" s="131">
        <v>9.3220338983050848</v>
      </c>
      <c r="G30" s="139"/>
    </row>
    <row r="31" spans="1:7" x14ac:dyDescent="0.25">
      <c r="A31" s="219"/>
      <c r="B31" s="113" t="s">
        <v>18</v>
      </c>
      <c r="C31" s="90">
        <v>874</v>
      </c>
      <c r="D31" s="131">
        <v>82.265446224256294</v>
      </c>
      <c r="E31" s="131">
        <v>8.8100686498855829</v>
      </c>
      <c r="F31" s="131">
        <v>8.9244851258581228</v>
      </c>
      <c r="G31" s="139"/>
    </row>
    <row r="32" spans="1:7" x14ac:dyDescent="0.25">
      <c r="A32" s="220"/>
      <c r="B32" s="114" t="s">
        <v>23</v>
      </c>
      <c r="C32" s="91">
        <v>24159</v>
      </c>
      <c r="D32" s="132">
        <v>78.467651806780083</v>
      </c>
      <c r="E32" s="132">
        <v>10.207376133118093</v>
      </c>
      <c r="F32" s="132">
        <v>11.324972060101825</v>
      </c>
      <c r="G32" s="140"/>
    </row>
    <row r="33" spans="1:7" ht="15" customHeight="1" x14ac:dyDescent="0.25">
      <c r="A33" s="221" t="s">
        <v>110</v>
      </c>
      <c r="B33" s="116" t="s">
        <v>111</v>
      </c>
      <c r="C33" s="92">
        <v>7648</v>
      </c>
      <c r="D33" s="133">
        <v>44.704497907949794</v>
      </c>
      <c r="E33" s="133">
        <v>5.2301255230125525</v>
      </c>
      <c r="F33" s="141"/>
      <c r="G33" s="133">
        <v>50.06537656903766</v>
      </c>
    </row>
    <row r="34" spans="1:7" x14ac:dyDescent="0.25">
      <c r="A34" s="222"/>
      <c r="B34" s="116" t="s">
        <v>112</v>
      </c>
      <c r="C34" s="93">
        <v>7285</v>
      </c>
      <c r="D34" s="134">
        <v>84.873026767330131</v>
      </c>
      <c r="E34" s="134">
        <v>12.230610844200411</v>
      </c>
      <c r="F34" s="142"/>
      <c r="G34" s="134">
        <v>2.8963623884694578</v>
      </c>
    </row>
    <row r="35" spans="1:7" x14ac:dyDescent="0.25">
      <c r="A35" s="222"/>
      <c r="B35" s="116" t="s">
        <v>113</v>
      </c>
      <c r="C35" s="93">
        <v>3388</v>
      </c>
      <c r="D35" s="134">
        <v>86.835891381345931</v>
      </c>
      <c r="E35" s="134">
        <v>11.65879574970484</v>
      </c>
      <c r="F35" s="142"/>
      <c r="G35" s="134">
        <v>1.5053128689492326</v>
      </c>
    </row>
    <row r="36" spans="1:7" x14ac:dyDescent="0.25">
      <c r="A36" s="222"/>
      <c r="B36" s="116" t="s">
        <v>114</v>
      </c>
      <c r="C36" s="93">
        <v>1639</v>
      </c>
      <c r="D36" s="134">
        <v>90.176937156802936</v>
      </c>
      <c r="E36" s="134">
        <v>7.0164734594264795</v>
      </c>
      <c r="F36" s="142"/>
      <c r="G36" s="134">
        <v>2.806589383770592</v>
      </c>
    </row>
    <row r="37" spans="1:7" x14ac:dyDescent="0.25">
      <c r="A37" s="222"/>
      <c r="B37" s="116" t="s">
        <v>18</v>
      </c>
      <c r="C37" s="93">
        <v>1685</v>
      </c>
      <c r="D37" s="134">
        <v>83.916913946587542</v>
      </c>
      <c r="E37" s="134">
        <v>6.2314540059347179</v>
      </c>
      <c r="F37" s="142"/>
      <c r="G37" s="134">
        <v>9.8516320474777448</v>
      </c>
    </row>
    <row r="38" spans="1:7" x14ac:dyDescent="0.25">
      <c r="A38" s="223"/>
      <c r="B38" s="117" t="s">
        <v>23</v>
      </c>
      <c r="C38" s="65">
        <v>21645</v>
      </c>
      <c r="D38" s="135">
        <v>71.314391314391315</v>
      </c>
      <c r="E38" s="135">
        <v>8.8057288057288066</v>
      </c>
      <c r="F38" s="143"/>
      <c r="G38" s="135">
        <v>19.87987987987988</v>
      </c>
    </row>
    <row r="39" spans="1:7" ht="15" customHeight="1" x14ac:dyDescent="0.25">
      <c r="A39" s="218" t="s">
        <v>115</v>
      </c>
      <c r="B39" s="113" t="s">
        <v>116</v>
      </c>
      <c r="C39" s="89">
        <v>7273</v>
      </c>
      <c r="D39" s="130">
        <v>82.221916678124572</v>
      </c>
      <c r="E39" s="130">
        <v>17.159356524130345</v>
      </c>
      <c r="F39" s="141"/>
      <c r="G39" s="130">
        <v>0.61872679774508454</v>
      </c>
    </row>
    <row r="40" spans="1:7" x14ac:dyDescent="0.25">
      <c r="A40" s="219"/>
      <c r="B40" s="113" t="s">
        <v>117</v>
      </c>
      <c r="C40" s="90">
        <v>5021</v>
      </c>
      <c r="D40" s="131">
        <v>82.354112726548493</v>
      </c>
      <c r="E40" s="131">
        <v>17.187811192989443</v>
      </c>
      <c r="F40" s="142"/>
      <c r="G40" s="131">
        <v>0.45807608046205933</v>
      </c>
    </row>
    <row r="41" spans="1:7" x14ac:dyDescent="0.25">
      <c r="A41" s="219"/>
      <c r="B41" s="113" t="s">
        <v>118</v>
      </c>
      <c r="C41" s="90">
        <v>2420</v>
      </c>
      <c r="D41" s="131">
        <v>52.231404958677686</v>
      </c>
      <c r="E41" s="131">
        <v>14.545454545454545</v>
      </c>
      <c r="F41" s="142"/>
      <c r="G41" s="131">
        <v>33.223140495867767</v>
      </c>
    </row>
    <row r="42" spans="1:7" x14ac:dyDescent="0.25">
      <c r="A42" s="219"/>
      <c r="B42" s="113" t="s">
        <v>119</v>
      </c>
      <c r="C42" s="90">
        <v>1274</v>
      </c>
      <c r="D42" s="131">
        <v>88.540031397174261</v>
      </c>
      <c r="E42" s="131">
        <v>10.910518053375196</v>
      </c>
      <c r="F42" s="142"/>
      <c r="G42" s="131">
        <v>0.5494505494505495</v>
      </c>
    </row>
    <row r="43" spans="1:7" x14ac:dyDescent="0.25">
      <c r="A43" s="219"/>
      <c r="B43" s="113" t="s">
        <v>18</v>
      </c>
      <c r="C43" s="90">
        <v>1354</v>
      </c>
      <c r="D43" s="131">
        <v>84.26883308714919</v>
      </c>
      <c r="E43" s="131">
        <v>11.37370753323486</v>
      </c>
      <c r="F43" s="142"/>
      <c r="G43" s="131">
        <v>4.3574593796159524</v>
      </c>
    </row>
    <row r="44" spans="1:7" x14ac:dyDescent="0.25">
      <c r="A44" s="220"/>
      <c r="B44" s="114" t="s">
        <v>23</v>
      </c>
      <c r="C44" s="91">
        <v>17342</v>
      </c>
      <c r="D44" s="132">
        <v>78.699111982470299</v>
      </c>
      <c r="E44" s="132">
        <v>15.892053973013493</v>
      </c>
      <c r="F44" s="143"/>
      <c r="G44" s="132">
        <v>5.4088340445162038</v>
      </c>
    </row>
    <row r="45" spans="1:7" x14ac:dyDescent="0.25">
      <c r="A45" s="221" t="s">
        <v>120</v>
      </c>
      <c r="B45" s="116" t="s">
        <v>121</v>
      </c>
      <c r="C45" s="92">
        <v>4292</v>
      </c>
      <c r="D45" s="133">
        <v>77.865796831314071</v>
      </c>
      <c r="E45" s="133">
        <v>21.505125815470642</v>
      </c>
      <c r="F45" s="141"/>
      <c r="G45" s="133">
        <v>0.62907735321528424</v>
      </c>
    </row>
    <row r="46" spans="1:7" x14ac:dyDescent="0.25">
      <c r="A46" s="222"/>
      <c r="B46" s="116" t="s">
        <v>122</v>
      </c>
      <c r="C46" s="93">
        <v>3353</v>
      </c>
      <c r="D46" s="134">
        <v>74.381151207873543</v>
      </c>
      <c r="E46" s="134">
        <v>25.320608410378764</v>
      </c>
      <c r="F46" s="142"/>
      <c r="G46" s="134">
        <v>0.29824038174768863</v>
      </c>
    </row>
    <row r="47" spans="1:7" x14ac:dyDescent="0.25">
      <c r="A47" s="222"/>
      <c r="B47" s="116" t="s">
        <v>123</v>
      </c>
      <c r="C47" s="93">
        <v>1518</v>
      </c>
      <c r="D47" s="134">
        <v>53.096179183135703</v>
      </c>
      <c r="E47" s="134">
        <v>17.984189723320156</v>
      </c>
      <c r="F47" s="142"/>
      <c r="G47" s="134">
        <v>28.919631093544137</v>
      </c>
    </row>
    <row r="48" spans="1:7" x14ac:dyDescent="0.25">
      <c r="A48" s="222"/>
      <c r="B48" s="116" t="s">
        <v>124</v>
      </c>
      <c r="C48" s="93">
        <v>985</v>
      </c>
      <c r="D48" s="134">
        <v>84.873096446700501</v>
      </c>
      <c r="E48" s="134">
        <v>14.619289340101522</v>
      </c>
      <c r="F48" s="142"/>
      <c r="G48" s="134">
        <v>0.50761421319796951</v>
      </c>
    </row>
    <row r="49" spans="1:7" x14ac:dyDescent="0.25">
      <c r="A49" s="222"/>
      <c r="B49" s="116" t="s">
        <v>18</v>
      </c>
      <c r="C49" s="93">
        <v>1017</v>
      </c>
      <c r="D49" s="134">
        <v>80.530973451327441</v>
      </c>
      <c r="E49" s="134">
        <v>17.305801376597838</v>
      </c>
      <c r="F49" s="142"/>
      <c r="G49" s="134">
        <v>2.1632251720747298</v>
      </c>
    </row>
    <row r="50" spans="1:7" x14ac:dyDescent="0.25">
      <c r="A50" s="223"/>
      <c r="B50" s="117" t="s">
        <v>23</v>
      </c>
      <c r="C50" s="65">
        <v>11165</v>
      </c>
      <c r="D50" s="135">
        <v>74.312583967756382</v>
      </c>
      <c r="E50" s="135">
        <v>21.182266009852217</v>
      </c>
      <c r="F50" s="143"/>
      <c r="G50" s="135">
        <v>4.5051500223914021</v>
      </c>
    </row>
    <row r="51" spans="1:7" ht="15" customHeight="1" x14ac:dyDescent="0.25">
      <c r="A51" s="209" t="s">
        <v>125</v>
      </c>
      <c r="B51" s="113" t="s">
        <v>126</v>
      </c>
      <c r="C51" s="89">
        <v>5861</v>
      </c>
      <c r="D51" s="130">
        <v>49.189558095888074</v>
      </c>
      <c r="E51" s="130">
        <v>2.9517147244497526</v>
      </c>
      <c r="F51" s="141"/>
      <c r="G51" s="130">
        <v>47.858727179662175</v>
      </c>
    </row>
    <row r="52" spans="1:7" x14ac:dyDescent="0.25">
      <c r="A52" s="210"/>
      <c r="B52" s="113" t="s">
        <v>127</v>
      </c>
      <c r="C52" s="90">
        <v>1764</v>
      </c>
      <c r="D52" s="131">
        <v>92.97052154195012</v>
      </c>
      <c r="E52" s="131">
        <v>3.9115646258503403</v>
      </c>
      <c r="F52" s="142"/>
      <c r="G52" s="131">
        <v>3.1179138321995463</v>
      </c>
    </row>
    <row r="53" spans="1:7" x14ac:dyDescent="0.25">
      <c r="A53" s="210"/>
      <c r="B53" s="113" t="s">
        <v>128</v>
      </c>
      <c r="C53" s="90">
        <v>1142</v>
      </c>
      <c r="D53" s="131">
        <v>92.907180385288967</v>
      </c>
      <c r="E53" s="131">
        <v>4.7285464098073557</v>
      </c>
      <c r="F53" s="142"/>
      <c r="G53" s="131">
        <v>2.3642732049036779</v>
      </c>
    </row>
    <row r="54" spans="1:7" x14ac:dyDescent="0.25">
      <c r="A54" s="210"/>
      <c r="B54" s="113" t="s">
        <v>129</v>
      </c>
      <c r="C54" s="90">
        <v>954</v>
      </c>
      <c r="D54" s="131">
        <v>93.081761006289312</v>
      </c>
      <c r="E54" s="131">
        <v>4.0880503144654092</v>
      </c>
      <c r="F54" s="142"/>
      <c r="G54" s="131">
        <v>2.8301886792452828</v>
      </c>
    </row>
    <row r="55" spans="1:7" x14ac:dyDescent="0.25">
      <c r="A55" s="210"/>
      <c r="B55" s="113" t="s">
        <v>130</v>
      </c>
      <c r="C55" s="90">
        <v>701</v>
      </c>
      <c r="D55" s="131">
        <v>90.870185449358061</v>
      </c>
      <c r="E55" s="131">
        <v>5.2781740370898715</v>
      </c>
      <c r="F55" s="142"/>
      <c r="G55" s="131">
        <v>3.8516405135520686</v>
      </c>
    </row>
    <row r="56" spans="1:7" x14ac:dyDescent="0.25">
      <c r="A56" s="210"/>
      <c r="B56" s="113" t="s">
        <v>18</v>
      </c>
      <c r="C56" s="90">
        <v>668</v>
      </c>
      <c r="D56" s="131">
        <v>79.940119760479035</v>
      </c>
      <c r="E56" s="131">
        <v>3.8922155688622753</v>
      </c>
      <c r="F56" s="142"/>
      <c r="G56" s="131">
        <v>16.167664670658684</v>
      </c>
    </row>
    <row r="57" spans="1:7" x14ac:dyDescent="0.25">
      <c r="A57" s="211"/>
      <c r="B57" s="114" t="s">
        <v>23</v>
      </c>
      <c r="C57" s="91">
        <v>11090</v>
      </c>
      <c r="D57" s="132">
        <v>68.917944093778175</v>
      </c>
      <c r="E57" s="132">
        <v>3.5888187556357076</v>
      </c>
      <c r="F57" s="143"/>
      <c r="G57" s="132">
        <v>27.493237150586115</v>
      </c>
    </row>
    <row r="58" spans="1:7" ht="15" customHeight="1" x14ac:dyDescent="0.25">
      <c r="A58" s="212" t="s">
        <v>131</v>
      </c>
      <c r="B58" s="116" t="s">
        <v>132</v>
      </c>
      <c r="C58" s="92">
        <v>4174</v>
      </c>
      <c r="D58" s="133">
        <v>90.560613320555817</v>
      </c>
      <c r="E58" s="133">
        <v>8.888356492573072</v>
      </c>
      <c r="F58" s="141"/>
      <c r="G58" s="133">
        <v>0.55103018687110683</v>
      </c>
    </row>
    <row r="59" spans="1:7" x14ac:dyDescent="0.25">
      <c r="A59" s="213"/>
      <c r="B59" s="116" t="s">
        <v>133</v>
      </c>
      <c r="C59" s="93">
        <v>1731</v>
      </c>
      <c r="D59" s="134">
        <v>90.930098209127678</v>
      </c>
      <c r="E59" s="134">
        <v>8.7810514153668393</v>
      </c>
      <c r="F59" s="142"/>
      <c r="G59" s="134">
        <v>0.28885037550548814</v>
      </c>
    </row>
    <row r="60" spans="1:7" x14ac:dyDescent="0.25">
      <c r="A60" s="213"/>
      <c r="B60" s="116" t="s">
        <v>134</v>
      </c>
      <c r="C60" s="93">
        <v>1139</v>
      </c>
      <c r="D60" s="134">
        <v>65.847234416154521</v>
      </c>
      <c r="E60" s="134">
        <v>8.5162423178226518</v>
      </c>
      <c r="F60" s="142"/>
      <c r="G60" s="134">
        <v>25.636523266022827</v>
      </c>
    </row>
    <row r="61" spans="1:7" x14ac:dyDescent="0.25">
      <c r="A61" s="213"/>
      <c r="B61" s="116" t="s">
        <v>135</v>
      </c>
      <c r="C61" s="93">
        <v>1067</v>
      </c>
      <c r="D61" s="134">
        <v>92.502343017806936</v>
      </c>
      <c r="E61" s="134">
        <v>7.1227741330834116</v>
      </c>
      <c r="F61" s="142"/>
      <c r="G61" s="134">
        <v>0.37488284910965325</v>
      </c>
    </row>
    <row r="62" spans="1:7" x14ac:dyDescent="0.25">
      <c r="A62" s="213"/>
      <c r="B62" s="116" t="s">
        <v>18</v>
      </c>
      <c r="C62" s="93">
        <v>1318</v>
      </c>
      <c r="D62" s="134">
        <v>91.274658573596355</v>
      </c>
      <c r="E62" s="134">
        <v>7.1320182094081943</v>
      </c>
      <c r="F62" s="142"/>
      <c r="G62" s="134">
        <v>1.5933232169954477</v>
      </c>
    </row>
    <row r="63" spans="1:7" x14ac:dyDescent="0.25">
      <c r="A63" s="214"/>
      <c r="B63" s="117" t="s">
        <v>23</v>
      </c>
      <c r="C63" s="65">
        <v>9429</v>
      </c>
      <c r="D63" s="135">
        <v>87.962668363559231</v>
      </c>
      <c r="E63" s="135">
        <v>8.378407042104147</v>
      </c>
      <c r="F63" s="143"/>
      <c r="G63" s="135">
        <v>3.6589245943366211</v>
      </c>
    </row>
    <row r="64" spans="1:7" ht="15" customHeight="1" x14ac:dyDescent="0.25">
      <c r="A64" s="209" t="s">
        <v>136</v>
      </c>
      <c r="B64" s="113" t="s">
        <v>137</v>
      </c>
      <c r="C64" s="89">
        <v>5687</v>
      </c>
      <c r="D64" s="130">
        <v>62.809917355371901</v>
      </c>
      <c r="E64" s="130">
        <v>1.0374538420960084</v>
      </c>
      <c r="F64" s="130">
        <v>36.152628802532092</v>
      </c>
      <c r="G64" s="141"/>
    </row>
    <row r="65" spans="1:7" x14ac:dyDescent="0.25">
      <c r="A65" s="210"/>
      <c r="B65" s="113" t="s">
        <v>138</v>
      </c>
      <c r="C65" s="90">
        <v>1488</v>
      </c>
      <c r="D65" s="131">
        <v>74.395161290322577</v>
      </c>
      <c r="E65" s="131">
        <v>0.60483870967741937</v>
      </c>
      <c r="F65" s="131">
        <v>25</v>
      </c>
      <c r="G65" s="142"/>
    </row>
    <row r="66" spans="1:7" x14ac:dyDescent="0.25">
      <c r="A66" s="210"/>
      <c r="B66" s="113" t="s">
        <v>139</v>
      </c>
      <c r="C66" s="90">
        <v>592</v>
      </c>
      <c r="D66" s="131">
        <v>80.405405405405403</v>
      </c>
      <c r="E66" s="131">
        <v>0.67567567567567566</v>
      </c>
      <c r="F66" s="131">
        <v>18.918918918918919</v>
      </c>
      <c r="G66" s="142"/>
    </row>
    <row r="67" spans="1:7" x14ac:dyDescent="0.25">
      <c r="A67" s="210"/>
      <c r="B67" s="113" t="s">
        <v>140</v>
      </c>
      <c r="C67" s="90">
        <v>580</v>
      </c>
      <c r="D67" s="131">
        <v>71.896551724137936</v>
      </c>
      <c r="E67" s="131">
        <v>0.68965517241379315</v>
      </c>
      <c r="F67" s="131">
        <v>27.413793103448278</v>
      </c>
      <c r="G67" s="142"/>
    </row>
    <row r="68" spans="1:7" x14ac:dyDescent="0.25">
      <c r="A68" s="210"/>
      <c r="B68" s="113" t="s">
        <v>141</v>
      </c>
      <c r="C68" s="90">
        <v>461</v>
      </c>
      <c r="D68" s="131">
        <v>78.524945770065074</v>
      </c>
      <c r="E68" s="131">
        <v>1.5184381778741864</v>
      </c>
      <c r="F68" s="131">
        <v>19.956616052060738</v>
      </c>
      <c r="G68" s="142"/>
    </row>
    <row r="69" spans="1:7" x14ac:dyDescent="0.25">
      <c r="A69" s="210"/>
      <c r="B69" s="113" t="s">
        <v>18</v>
      </c>
      <c r="C69" s="90">
        <v>384</v>
      </c>
      <c r="D69" s="131">
        <v>76.822916666666671</v>
      </c>
      <c r="E69" s="131">
        <v>0</v>
      </c>
      <c r="F69" s="131">
        <v>23.177083333333332</v>
      </c>
      <c r="G69" s="142"/>
    </row>
    <row r="70" spans="1:7" x14ac:dyDescent="0.25">
      <c r="A70" s="211"/>
      <c r="B70" s="114" t="s">
        <v>23</v>
      </c>
      <c r="C70" s="91">
        <v>9192</v>
      </c>
      <c r="D70" s="132">
        <v>67.765448215839854</v>
      </c>
      <c r="E70" s="132">
        <v>0.90295909486510006</v>
      </c>
      <c r="F70" s="132">
        <v>31.331592689295039</v>
      </c>
      <c r="G70" s="143"/>
    </row>
    <row r="71" spans="1:7" ht="15" customHeight="1" x14ac:dyDescent="0.25">
      <c r="A71" s="212" t="s">
        <v>142</v>
      </c>
      <c r="B71" s="115" t="s">
        <v>143</v>
      </c>
      <c r="C71" s="92">
        <v>2233</v>
      </c>
      <c r="D71" s="133">
        <v>81.2807881773399</v>
      </c>
      <c r="E71" s="133">
        <v>18.002686968204209</v>
      </c>
      <c r="F71" s="141"/>
      <c r="G71" s="133">
        <v>0.71652485445588898</v>
      </c>
    </row>
    <row r="72" spans="1:7" x14ac:dyDescent="0.25">
      <c r="A72" s="213"/>
      <c r="B72" s="116" t="s">
        <v>144</v>
      </c>
      <c r="C72" s="93">
        <v>1465</v>
      </c>
      <c r="D72" s="134">
        <v>82.525597269624569</v>
      </c>
      <c r="E72" s="134">
        <v>16.723549488054609</v>
      </c>
      <c r="F72" s="142"/>
      <c r="G72" s="134">
        <v>0.75085324232081907</v>
      </c>
    </row>
    <row r="73" spans="1:7" x14ac:dyDescent="0.25">
      <c r="A73" s="213"/>
      <c r="B73" s="116" t="s">
        <v>145</v>
      </c>
      <c r="C73" s="93">
        <v>1169</v>
      </c>
      <c r="D73" s="134">
        <v>52.01026518391788</v>
      </c>
      <c r="E73" s="134">
        <v>13.60136869118905</v>
      </c>
      <c r="F73" s="142"/>
      <c r="G73" s="134">
        <v>34.388366124893068</v>
      </c>
    </row>
    <row r="74" spans="1:7" x14ac:dyDescent="0.25">
      <c r="A74" s="213"/>
      <c r="B74" s="116" t="s">
        <v>146</v>
      </c>
      <c r="C74" s="93">
        <v>782</v>
      </c>
      <c r="D74" s="134">
        <v>88.235294117647058</v>
      </c>
      <c r="E74" s="134">
        <v>10.997442455242966</v>
      </c>
      <c r="F74" s="142"/>
      <c r="G74" s="134">
        <v>0.76726342710997442</v>
      </c>
    </row>
    <row r="75" spans="1:7" x14ac:dyDescent="0.25">
      <c r="A75" s="213"/>
      <c r="B75" s="116" t="s">
        <v>18</v>
      </c>
      <c r="C75" s="93">
        <v>497</v>
      </c>
      <c r="D75" s="134">
        <v>84.305835010060363</v>
      </c>
      <c r="E75" s="134">
        <v>10.663983903420522</v>
      </c>
      <c r="F75" s="142"/>
      <c r="G75" s="134">
        <v>5.0301810865191143</v>
      </c>
    </row>
    <row r="76" spans="1:7" x14ac:dyDescent="0.25">
      <c r="A76" s="214"/>
      <c r="B76" s="117" t="s">
        <v>23</v>
      </c>
      <c r="C76" s="65">
        <v>6146</v>
      </c>
      <c r="D76" s="135">
        <v>77.139602993817121</v>
      </c>
      <c r="E76" s="135">
        <v>15.375854214123008</v>
      </c>
      <c r="F76" s="143"/>
      <c r="G76" s="135">
        <v>7.4845427920598766</v>
      </c>
    </row>
    <row r="77" spans="1:7" ht="15" customHeight="1" x14ac:dyDescent="0.25">
      <c r="A77" s="209" t="s">
        <v>147</v>
      </c>
      <c r="B77" s="112" t="s">
        <v>148</v>
      </c>
      <c r="C77" s="89">
        <v>2137</v>
      </c>
      <c r="D77" s="130">
        <v>63.032288254562474</v>
      </c>
      <c r="E77" s="130">
        <v>19.18577445016378</v>
      </c>
      <c r="F77" s="130">
        <v>17.78193729527375</v>
      </c>
      <c r="G77" s="141"/>
    </row>
    <row r="78" spans="1:7" x14ac:dyDescent="0.25">
      <c r="A78" s="210"/>
      <c r="B78" s="113" t="s">
        <v>149</v>
      </c>
      <c r="C78" s="90">
        <v>1567</v>
      </c>
      <c r="D78" s="131">
        <v>66.177409061901727</v>
      </c>
      <c r="E78" s="131">
        <v>18.251435864709638</v>
      </c>
      <c r="F78" s="131">
        <v>15.57115507338864</v>
      </c>
      <c r="G78" s="142"/>
    </row>
    <row r="79" spans="1:7" x14ac:dyDescent="0.25">
      <c r="A79" s="210"/>
      <c r="B79" s="113" t="s">
        <v>150</v>
      </c>
      <c r="C79" s="90">
        <v>739</v>
      </c>
      <c r="D79" s="131">
        <v>75.778078484438424</v>
      </c>
      <c r="E79" s="131">
        <v>18.132611637347768</v>
      </c>
      <c r="F79" s="131">
        <v>6.0893098782138022</v>
      </c>
      <c r="G79" s="142"/>
    </row>
    <row r="80" spans="1:7" x14ac:dyDescent="0.25">
      <c r="A80" s="210"/>
      <c r="B80" s="113" t="s">
        <v>151</v>
      </c>
      <c r="C80" s="90">
        <v>613</v>
      </c>
      <c r="D80" s="131">
        <v>69.331158238172918</v>
      </c>
      <c r="E80" s="131">
        <v>17.29200652528548</v>
      </c>
      <c r="F80" s="131">
        <v>13.376835236541599</v>
      </c>
      <c r="G80" s="142"/>
    </row>
    <row r="81" spans="1:7" x14ac:dyDescent="0.25">
      <c r="A81" s="210"/>
      <c r="B81" s="113" t="s">
        <v>152</v>
      </c>
      <c r="C81" s="90">
        <v>465</v>
      </c>
      <c r="D81" s="131">
        <v>68.172043010752688</v>
      </c>
      <c r="E81" s="131">
        <v>17.634408602150536</v>
      </c>
      <c r="F81" s="131">
        <v>14.193548387096774</v>
      </c>
      <c r="G81" s="142"/>
    </row>
    <row r="82" spans="1:7" x14ac:dyDescent="0.25">
      <c r="A82" s="210"/>
      <c r="B82" s="113" t="s">
        <v>153</v>
      </c>
      <c r="C82" s="90">
        <v>204</v>
      </c>
      <c r="D82" s="131">
        <v>82.843137254901961</v>
      </c>
      <c r="E82" s="131">
        <v>9.3137254901960791</v>
      </c>
      <c r="F82" s="131">
        <v>7.8431372549019605</v>
      </c>
      <c r="G82" s="142"/>
    </row>
    <row r="83" spans="1:7" x14ac:dyDescent="0.25">
      <c r="A83" s="210"/>
      <c r="B83" s="113" t="s">
        <v>18</v>
      </c>
      <c r="C83" s="90">
        <v>315</v>
      </c>
      <c r="D83" s="131">
        <v>72.698412698412696</v>
      </c>
      <c r="E83" s="131">
        <v>15.238095238095237</v>
      </c>
      <c r="F83" s="131">
        <v>12.063492063492063</v>
      </c>
      <c r="G83" s="142"/>
    </row>
    <row r="84" spans="1:7" x14ac:dyDescent="0.25">
      <c r="A84" s="211"/>
      <c r="B84" s="114" t="s">
        <v>23</v>
      </c>
      <c r="C84" s="91">
        <v>6040</v>
      </c>
      <c r="D84" s="132">
        <v>67.615894039735096</v>
      </c>
      <c r="E84" s="132">
        <v>17.963576158940398</v>
      </c>
      <c r="F84" s="132">
        <v>14.420529801324504</v>
      </c>
      <c r="G84" s="143"/>
    </row>
    <row r="85" spans="1:7" ht="15" customHeight="1" x14ac:dyDescent="0.25">
      <c r="A85" s="212" t="s">
        <v>154</v>
      </c>
      <c r="B85" s="115" t="s">
        <v>155</v>
      </c>
      <c r="C85" s="92">
        <v>4594</v>
      </c>
      <c r="D85" s="133">
        <v>65.520243796255983</v>
      </c>
      <c r="E85" s="133">
        <v>0.50065302568567693</v>
      </c>
      <c r="F85" s="133">
        <v>33.979103178058338</v>
      </c>
      <c r="G85" s="141"/>
    </row>
    <row r="86" spans="1:7" x14ac:dyDescent="0.25">
      <c r="A86" s="213"/>
      <c r="B86" s="116" t="s">
        <v>156</v>
      </c>
      <c r="C86" s="93">
        <v>741</v>
      </c>
      <c r="D86" s="134">
        <v>72.469635627530366</v>
      </c>
      <c r="E86" s="134">
        <v>0.53981106612685559</v>
      </c>
      <c r="F86" s="134">
        <v>26.990553306342779</v>
      </c>
      <c r="G86" s="142"/>
    </row>
    <row r="87" spans="1:7" x14ac:dyDescent="0.25">
      <c r="A87" s="213"/>
      <c r="B87" s="116" t="s">
        <v>18</v>
      </c>
      <c r="C87" s="93">
        <v>524</v>
      </c>
      <c r="D87" s="134">
        <v>73.091603053435108</v>
      </c>
      <c r="E87" s="134">
        <v>0.76335877862595425</v>
      </c>
      <c r="F87" s="134">
        <v>26.145038167938932</v>
      </c>
      <c r="G87" s="142"/>
    </row>
    <row r="88" spans="1:7" x14ac:dyDescent="0.25">
      <c r="A88" s="214"/>
      <c r="B88" s="117" t="s">
        <v>23</v>
      </c>
      <c r="C88" s="65">
        <v>5859</v>
      </c>
      <c r="D88" s="135">
        <v>67.076292882744497</v>
      </c>
      <c r="E88" s="135">
        <v>0.52910052910052907</v>
      </c>
      <c r="F88" s="135">
        <v>32.394606588154979</v>
      </c>
      <c r="G88" s="143"/>
    </row>
    <row r="89" spans="1:7" x14ac:dyDescent="0.25">
      <c r="A89" s="215" t="s">
        <v>18</v>
      </c>
      <c r="B89" s="215"/>
      <c r="C89" s="46">
        <v>45086</v>
      </c>
      <c r="D89" s="136">
        <v>78.476688994366327</v>
      </c>
      <c r="E89" s="136">
        <v>4.2873619305327599</v>
      </c>
      <c r="F89" s="136">
        <v>1.7544248769019208</v>
      </c>
      <c r="G89" s="136">
        <v>15.481524198198997</v>
      </c>
    </row>
    <row r="90" spans="1:7" x14ac:dyDescent="0.25">
      <c r="A90" s="216" t="s">
        <v>3</v>
      </c>
      <c r="B90" s="217"/>
      <c r="C90" s="118">
        <v>366832</v>
      </c>
      <c r="D90" s="137">
        <v>61.296724386095001</v>
      </c>
      <c r="E90" s="137">
        <v>7.2046604440179705</v>
      </c>
      <c r="F90" s="137">
        <v>14.008047280498975</v>
      </c>
      <c r="G90" s="137">
        <v>17.490567889388057</v>
      </c>
    </row>
    <row r="91" spans="1:7" x14ac:dyDescent="0.25">
      <c r="A91" s="60" t="s">
        <v>21</v>
      </c>
      <c r="B91" s="11"/>
      <c r="C91" s="64"/>
      <c r="D91" s="11"/>
      <c r="E91" s="11"/>
      <c r="F91" s="11"/>
      <c r="G91" s="11"/>
    </row>
    <row r="92" spans="1:7" x14ac:dyDescent="0.25">
      <c r="A92" s="60" t="s">
        <v>4</v>
      </c>
      <c r="B92" s="11"/>
      <c r="D92" s="11"/>
      <c r="E92" s="11"/>
      <c r="F92" s="11"/>
      <c r="G92" s="11"/>
    </row>
    <row r="93" spans="1:7" x14ac:dyDescent="0.25">
      <c r="A93" s="26" t="s">
        <v>321</v>
      </c>
      <c r="B93" s="11"/>
      <c r="D93" s="11"/>
      <c r="E93" s="11"/>
      <c r="F93" s="11"/>
      <c r="G93" s="11"/>
    </row>
  </sheetData>
  <mergeCells count="16">
    <mergeCell ref="A33:A38"/>
    <mergeCell ref="A3:A9"/>
    <mergeCell ref="A10:A15"/>
    <mergeCell ref="A16:A18"/>
    <mergeCell ref="A19:A24"/>
    <mergeCell ref="A25:A32"/>
    <mergeCell ref="A77:A84"/>
    <mergeCell ref="A85:A88"/>
    <mergeCell ref="A89:B89"/>
    <mergeCell ref="A90:B90"/>
    <mergeCell ref="A39:A44"/>
    <mergeCell ref="A45:A50"/>
    <mergeCell ref="A51:A57"/>
    <mergeCell ref="A58:A63"/>
    <mergeCell ref="A64:A70"/>
    <mergeCell ref="A71:A7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3"/>
  <sheetViews>
    <sheetView topLeftCell="A73" zoomScale="55" zoomScaleNormal="55" workbookViewId="0">
      <selection activeCell="A93" sqref="A93"/>
    </sheetView>
  </sheetViews>
  <sheetFormatPr baseColWidth="10" defaultRowHeight="15" x14ac:dyDescent="0.25"/>
  <cols>
    <col min="1" max="1" width="60.5703125" customWidth="1"/>
    <col min="2" max="2" width="66.42578125" bestFit="1" customWidth="1"/>
    <col min="3" max="3" width="14.28515625" style="11" customWidth="1"/>
    <col min="4" max="4" width="12.7109375" style="11" customWidth="1"/>
    <col min="5" max="5" width="15.28515625" style="11" customWidth="1"/>
    <col min="6" max="8" width="14.28515625" style="11" customWidth="1"/>
    <col min="9" max="9" width="17.7109375" customWidth="1"/>
    <col min="10" max="11" width="10.7109375" bestFit="1" customWidth="1"/>
    <col min="12" max="12" width="14.28515625" style="11" customWidth="1"/>
    <col min="13" max="13" width="17.7109375" customWidth="1"/>
    <col min="14" max="15" width="10.7109375" bestFit="1" customWidth="1"/>
    <col min="16" max="16" width="14.28515625" style="11" customWidth="1"/>
    <col min="17" max="17" width="17.7109375" customWidth="1"/>
    <col min="18" max="19" width="10.7109375" bestFit="1" customWidth="1"/>
    <col min="20" max="20" width="14.28515625" style="11" customWidth="1"/>
    <col min="21" max="21" width="17.7109375" customWidth="1"/>
    <col min="22" max="23" width="10.7109375" bestFit="1" customWidth="1"/>
  </cols>
  <sheetData>
    <row r="1" spans="1:23" ht="15.75" x14ac:dyDescent="0.25">
      <c r="A1" s="12" t="s">
        <v>42</v>
      </c>
      <c r="B1" s="18"/>
      <c r="C1" s="18"/>
      <c r="D1" s="18"/>
      <c r="E1" s="18"/>
      <c r="F1" s="18"/>
      <c r="G1" s="18"/>
      <c r="H1" s="18"/>
      <c r="I1" s="11"/>
      <c r="J1" s="11"/>
      <c r="K1" s="11"/>
      <c r="L1" s="61"/>
      <c r="M1" s="11"/>
      <c r="N1" s="11"/>
      <c r="O1" s="11"/>
      <c r="P1" s="61"/>
      <c r="Q1" s="11"/>
      <c r="R1" s="11"/>
      <c r="S1" s="11"/>
      <c r="T1" s="61"/>
      <c r="U1" s="11"/>
      <c r="V1" s="11"/>
      <c r="W1" s="11"/>
    </row>
    <row r="2" spans="1:23" s="62" customFormat="1" ht="71.25" customHeight="1" x14ac:dyDescent="0.25">
      <c r="A2" s="53" t="s">
        <v>20</v>
      </c>
      <c r="B2" s="52" t="s">
        <v>19</v>
      </c>
      <c r="C2" s="53" t="s">
        <v>1</v>
      </c>
      <c r="D2" s="59" t="s">
        <v>11</v>
      </c>
      <c r="E2" s="59" t="s">
        <v>45</v>
      </c>
      <c r="F2" s="59" t="s">
        <v>48</v>
      </c>
      <c r="G2" s="59" t="s">
        <v>51</v>
      </c>
      <c r="H2" s="94" t="s">
        <v>37</v>
      </c>
      <c r="I2" s="78" t="s">
        <v>38</v>
      </c>
      <c r="J2" s="78" t="s">
        <v>39</v>
      </c>
      <c r="K2" s="79" t="s">
        <v>40</v>
      </c>
      <c r="L2" s="94" t="s">
        <v>34</v>
      </c>
      <c r="M2" s="78" t="s">
        <v>35</v>
      </c>
      <c r="N2" s="78" t="s">
        <v>36</v>
      </c>
      <c r="O2" s="79" t="s">
        <v>41</v>
      </c>
      <c r="P2" s="94" t="s">
        <v>299</v>
      </c>
      <c r="Q2" s="78" t="s">
        <v>300</v>
      </c>
      <c r="R2" s="78" t="s">
        <v>301</v>
      </c>
      <c r="S2" s="79" t="s">
        <v>302</v>
      </c>
      <c r="T2" s="94" t="s">
        <v>284</v>
      </c>
      <c r="U2" s="78" t="s">
        <v>285</v>
      </c>
      <c r="V2" s="78" t="s">
        <v>286</v>
      </c>
      <c r="W2" s="79" t="s">
        <v>287</v>
      </c>
    </row>
    <row r="3" spans="1:23" ht="15" customHeight="1" x14ac:dyDescent="0.25">
      <c r="A3" s="218" t="s">
        <v>85</v>
      </c>
      <c r="B3" s="113" t="s">
        <v>86</v>
      </c>
      <c r="C3" s="95">
        <v>39070</v>
      </c>
      <c r="D3" s="152">
        <v>17741</v>
      </c>
      <c r="E3" s="152">
        <v>21329</v>
      </c>
      <c r="F3" s="152">
        <v>19785</v>
      </c>
      <c r="G3" s="152">
        <v>5728</v>
      </c>
      <c r="H3" s="95">
        <v>18339</v>
      </c>
      <c r="I3" s="70">
        <f t="shared" ref="I3:I9" si="0">100*H3/H$9</f>
        <v>56.884518750581591</v>
      </c>
      <c r="J3" s="70">
        <f t="shared" ref="J3:J9" si="1">100*H3/$C3</f>
        <v>46.938827745072949</v>
      </c>
      <c r="K3" s="86">
        <f>100*H3/H$90</f>
        <v>8.155886433984417</v>
      </c>
      <c r="L3" s="95">
        <v>517</v>
      </c>
      <c r="M3" s="70">
        <f t="shared" ref="M3:M9" si="2">100*L3/L$9</f>
        <v>56.379498364231189</v>
      </c>
      <c r="N3" s="70">
        <f t="shared" ref="N3:N9" si="3">100*L3/$C3</f>
        <v>1.3232659329408754</v>
      </c>
      <c r="O3" s="86">
        <f>100*L3/L$90</f>
        <v>1.9561844943054978</v>
      </c>
      <c r="P3" s="95">
        <v>20214</v>
      </c>
      <c r="Q3" s="70">
        <f t="shared" ref="Q3:Q9" si="4">100*P3/P$9</f>
        <v>51.64009809932557</v>
      </c>
      <c r="R3" s="70">
        <f t="shared" ref="R3:R9" si="5">100*P3/$C3</f>
        <v>51.737906321986181</v>
      </c>
      <c r="S3" s="86">
        <f>100*P3/P$90</f>
        <v>39.337562760284904</v>
      </c>
      <c r="T3" s="101"/>
      <c r="U3" s="71"/>
      <c r="V3" s="71"/>
      <c r="W3" s="72"/>
    </row>
    <row r="4" spans="1:23" x14ac:dyDescent="0.25">
      <c r="A4" s="219"/>
      <c r="B4" s="113" t="s">
        <v>87</v>
      </c>
      <c r="C4" s="96">
        <v>10435</v>
      </c>
      <c r="D4" s="153">
        <v>1698</v>
      </c>
      <c r="E4" s="153">
        <v>8737</v>
      </c>
      <c r="F4" s="153">
        <v>5081</v>
      </c>
      <c r="G4" s="153">
        <v>1656</v>
      </c>
      <c r="H4" s="96">
        <v>4384</v>
      </c>
      <c r="I4" s="66">
        <f t="shared" si="0"/>
        <v>13.598436676075561</v>
      </c>
      <c r="J4" s="66">
        <f t="shared" si="1"/>
        <v>42.012458073790128</v>
      </c>
      <c r="K4" s="87">
        <f t="shared" ref="K4:K67" si="6">100*H4/H$90</f>
        <v>1.9496922474828335</v>
      </c>
      <c r="L4" s="96">
        <v>78</v>
      </c>
      <c r="M4" s="66">
        <f t="shared" si="2"/>
        <v>8.5059978189749188</v>
      </c>
      <c r="N4" s="66">
        <f t="shared" si="3"/>
        <v>0.74748442740776233</v>
      </c>
      <c r="O4" s="87">
        <f t="shared" ref="O4:O67" si="7">100*L4/L$90</f>
        <v>0.29513034923757991</v>
      </c>
      <c r="P4" s="96">
        <v>5973</v>
      </c>
      <c r="Q4" s="66">
        <f t="shared" si="4"/>
        <v>15.25904353157572</v>
      </c>
      <c r="R4" s="66">
        <f t="shared" si="5"/>
        <v>57.240057498802109</v>
      </c>
      <c r="S4" s="87">
        <f t="shared" ref="S4:S67" si="8">100*P4/P$90</f>
        <v>11.623788580547231</v>
      </c>
      <c r="T4" s="103"/>
      <c r="U4" s="67"/>
      <c r="V4" s="67"/>
      <c r="W4" s="73"/>
    </row>
    <row r="5" spans="1:23" x14ac:dyDescent="0.25">
      <c r="A5" s="219"/>
      <c r="B5" s="113" t="s">
        <v>88</v>
      </c>
      <c r="C5" s="96">
        <v>8821</v>
      </c>
      <c r="D5" s="153">
        <v>1392</v>
      </c>
      <c r="E5" s="153">
        <v>7429</v>
      </c>
      <c r="F5" s="153">
        <v>4938</v>
      </c>
      <c r="G5" s="153">
        <v>1038</v>
      </c>
      <c r="H5" s="96">
        <v>3297</v>
      </c>
      <c r="I5" s="66">
        <f t="shared" si="0"/>
        <v>10.226744005707372</v>
      </c>
      <c r="J5" s="66">
        <f t="shared" si="1"/>
        <v>37.376714658202019</v>
      </c>
      <c r="K5" s="87">
        <f t="shared" si="6"/>
        <v>1.4662717472515743</v>
      </c>
      <c r="L5" s="96">
        <v>70</v>
      </c>
      <c r="M5" s="66">
        <f t="shared" si="2"/>
        <v>7.6335877862595423</v>
      </c>
      <c r="N5" s="66">
        <f t="shared" si="3"/>
        <v>0.79356082076862033</v>
      </c>
      <c r="O5" s="87">
        <f t="shared" si="7"/>
        <v>0.26486056982859735</v>
      </c>
      <c r="P5" s="96">
        <v>5454</v>
      </c>
      <c r="Q5" s="66">
        <f t="shared" si="4"/>
        <v>13.933169834457388</v>
      </c>
      <c r="R5" s="66">
        <f t="shared" si="5"/>
        <v>61.829724521029362</v>
      </c>
      <c r="S5" s="87">
        <f t="shared" si="8"/>
        <v>10.613785856069747</v>
      </c>
      <c r="T5" s="103"/>
      <c r="U5" s="67"/>
      <c r="V5" s="67"/>
      <c r="W5" s="73"/>
    </row>
    <row r="6" spans="1:23" x14ac:dyDescent="0.25">
      <c r="A6" s="219"/>
      <c r="B6" s="113" t="s">
        <v>89</v>
      </c>
      <c r="C6" s="96">
        <v>4783</v>
      </c>
      <c r="D6" s="153">
        <v>1908</v>
      </c>
      <c r="E6" s="153">
        <v>2875</v>
      </c>
      <c r="F6" s="153">
        <v>2403</v>
      </c>
      <c r="G6" s="153">
        <v>662</v>
      </c>
      <c r="H6" s="96">
        <v>2145</v>
      </c>
      <c r="I6" s="66">
        <f t="shared" si="0"/>
        <v>6.6534321784174448</v>
      </c>
      <c r="J6" s="66">
        <f t="shared" si="1"/>
        <v>44.84633075475643</v>
      </c>
      <c r="K6" s="87">
        <f t="shared" si="6"/>
        <v>0.95394385740207066</v>
      </c>
      <c r="L6" s="96">
        <v>68</v>
      </c>
      <c r="M6" s="66">
        <f t="shared" si="2"/>
        <v>7.4154852780806984</v>
      </c>
      <c r="N6" s="66">
        <f t="shared" si="3"/>
        <v>1.4217018607568472</v>
      </c>
      <c r="O6" s="87">
        <f t="shared" si="7"/>
        <v>0.25729312497635176</v>
      </c>
      <c r="P6" s="96">
        <v>2570</v>
      </c>
      <c r="Q6" s="66">
        <f t="shared" si="4"/>
        <v>6.5655017371755573</v>
      </c>
      <c r="R6" s="66">
        <f t="shared" si="5"/>
        <v>53.731967384486722</v>
      </c>
      <c r="S6" s="87">
        <f t="shared" si="8"/>
        <v>5.00136223874207</v>
      </c>
      <c r="T6" s="103"/>
      <c r="U6" s="67"/>
      <c r="V6" s="67"/>
      <c r="W6" s="73"/>
    </row>
    <row r="7" spans="1:23" x14ac:dyDescent="0.25">
      <c r="A7" s="219"/>
      <c r="B7" s="113" t="s">
        <v>90</v>
      </c>
      <c r="C7" s="96">
        <v>4621</v>
      </c>
      <c r="D7" s="153">
        <v>1541</v>
      </c>
      <c r="E7" s="153">
        <v>3080</v>
      </c>
      <c r="F7" s="153">
        <v>2662</v>
      </c>
      <c r="G7" s="153">
        <v>509</v>
      </c>
      <c r="H7" s="96">
        <v>2085</v>
      </c>
      <c r="I7" s="66">
        <f t="shared" si="0"/>
        <v>6.4673221874127611</v>
      </c>
      <c r="J7" s="66">
        <f t="shared" si="1"/>
        <v>45.12010387362043</v>
      </c>
      <c r="K7" s="87">
        <f t="shared" si="6"/>
        <v>0.92726011313907564</v>
      </c>
      <c r="L7" s="96">
        <v>65</v>
      </c>
      <c r="M7" s="66">
        <f t="shared" si="2"/>
        <v>7.088331515812432</v>
      </c>
      <c r="N7" s="66">
        <f t="shared" si="3"/>
        <v>1.4066219433023155</v>
      </c>
      <c r="O7" s="87">
        <f t="shared" si="7"/>
        <v>0.24594195769798327</v>
      </c>
      <c r="P7" s="96">
        <v>2471</v>
      </c>
      <c r="Q7" s="66">
        <f t="shared" si="4"/>
        <v>6.3125894134477827</v>
      </c>
      <c r="R7" s="66">
        <f t="shared" si="5"/>
        <v>53.473274183077258</v>
      </c>
      <c r="S7" s="87">
        <f t="shared" si="8"/>
        <v>4.8087027595064802</v>
      </c>
      <c r="T7" s="103"/>
      <c r="U7" s="67"/>
      <c r="V7" s="67"/>
      <c r="W7" s="73"/>
    </row>
    <row r="8" spans="1:23" ht="15" customHeight="1" x14ac:dyDescent="0.25">
      <c r="A8" s="219"/>
      <c r="B8" s="113" t="s">
        <v>18</v>
      </c>
      <c r="C8" s="96">
        <v>4570</v>
      </c>
      <c r="D8" s="153">
        <v>1837</v>
      </c>
      <c r="E8" s="153">
        <v>2733</v>
      </c>
      <c r="F8" s="153">
        <v>2659</v>
      </c>
      <c r="G8" s="153">
        <v>462</v>
      </c>
      <c r="H8" s="96">
        <f>H9-SUM(H3:H7)</f>
        <v>1989</v>
      </c>
      <c r="I8" s="66">
        <f t="shared" si="0"/>
        <v>6.1695462018052671</v>
      </c>
      <c r="J8" s="66">
        <f t="shared" si="1"/>
        <v>43.522975929978116</v>
      </c>
      <c r="K8" s="87">
        <f t="shared" si="6"/>
        <v>0.88456612231828369</v>
      </c>
      <c r="L8" s="96">
        <f>L9-SUM(L3:L7)</f>
        <v>119</v>
      </c>
      <c r="M8" s="66">
        <f t="shared" si="2"/>
        <v>12.977099236641221</v>
      </c>
      <c r="N8" s="66">
        <f t="shared" si="3"/>
        <v>2.6039387308533919</v>
      </c>
      <c r="O8" s="87">
        <f t="shared" si="7"/>
        <v>0.45026296870861554</v>
      </c>
      <c r="P8" s="96">
        <f>P9-SUM(P3:P7)</f>
        <v>2462</v>
      </c>
      <c r="Q8" s="66">
        <f t="shared" si="4"/>
        <v>6.2895973840179851</v>
      </c>
      <c r="R8" s="66">
        <f t="shared" si="5"/>
        <v>53.87308533916849</v>
      </c>
      <c r="S8" s="87">
        <f t="shared" si="8"/>
        <v>4.7911882613941543</v>
      </c>
      <c r="T8" s="103"/>
      <c r="U8" s="67"/>
      <c r="V8" s="67"/>
      <c r="W8" s="73"/>
    </row>
    <row r="9" spans="1:23" x14ac:dyDescent="0.25">
      <c r="A9" s="220"/>
      <c r="B9" s="114" t="s">
        <v>23</v>
      </c>
      <c r="C9" s="96">
        <f>SUM(C3:C8)</f>
        <v>72300</v>
      </c>
      <c r="D9" s="153">
        <v>26117</v>
      </c>
      <c r="E9" s="153">
        <v>46183</v>
      </c>
      <c r="F9" s="153">
        <v>37528</v>
      </c>
      <c r="G9" s="153">
        <v>10055</v>
      </c>
      <c r="H9" s="97">
        <v>32239</v>
      </c>
      <c r="I9" s="74">
        <f t="shared" si="0"/>
        <v>100</v>
      </c>
      <c r="J9" s="75">
        <f t="shared" si="1"/>
        <v>44.590594744121717</v>
      </c>
      <c r="K9" s="88">
        <f t="shared" si="6"/>
        <v>14.337620521578254</v>
      </c>
      <c r="L9" s="97">
        <v>917</v>
      </c>
      <c r="M9" s="74">
        <f t="shared" si="2"/>
        <v>100</v>
      </c>
      <c r="N9" s="75">
        <f t="shared" si="3"/>
        <v>1.268326417704011</v>
      </c>
      <c r="O9" s="88">
        <f t="shared" si="7"/>
        <v>3.4696734647546257</v>
      </c>
      <c r="P9" s="97">
        <v>39144</v>
      </c>
      <c r="Q9" s="74">
        <f t="shared" si="4"/>
        <v>100</v>
      </c>
      <c r="R9" s="75">
        <f t="shared" si="5"/>
        <v>54.141078838174273</v>
      </c>
      <c r="S9" s="88">
        <f t="shared" si="8"/>
        <v>76.176390456544581</v>
      </c>
      <c r="T9" s="105"/>
      <c r="U9" s="76"/>
      <c r="V9" s="76"/>
      <c r="W9" s="77"/>
    </row>
    <row r="10" spans="1:23" x14ac:dyDescent="0.25">
      <c r="A10" s="221" t="s">
        <v>91</v>
      </c>
      <c r="B10" s="116" t="s">
        <v>92</v>
      </c>
      <c r="C10" s="156">
        <v>20717</v>
      </c>
      <c r="D10" s="154">
        <v>11378</v>
      </c>
      <c r="E10" s="154">
        <v>9339</v>
      </c>
      <c r="F10" s="154">
        <v>8884</v>
      </c>
      <c r="G10" s="163">
        <v>3800</v>
      </c>
      <c r="H10" s="98">
        <v>7812</v>
      </c>
      <c r="I10" s="80">
        <f t="shared" ref="I10:I15" si="9">100*H10/H$15</f>
        <v>24.091778202676863</v>
      </c>
      <c r="J10" s="80">
        <f t="shared" ref="J10:J41" si="10">100*H10/C10</f>
        <v>37.70816237872279</v>
      </c>
      <c r="K10" s="81">
        <f t="shared" si="6"/>
        <v>3.474223503041947</v>
      </c>
      <c r="L10" s="98">
        <v>2639</v>
      </c>
      <c r="M10" s="80">
        <f t="shared" ref="M10:M15" si="11">100*L10/L$15</f>
        <v>27.304707708225557</v>
      </c>
      <c r="N10" s="80">
        <f t="shared" ref="N10:N41" si="12">100*L10/C10</f>
        <v>12.738330839407251</v>
      </c>
      <c r="O10" s="81">
        <f t="shared" si="7"/>
        <v>9.9852434825381202</v>
      </c>
      <c r="P10" s="101"/>
      <c r="Q10" s="71"/>
      <c r="R10" s="71"/>
      <c r="S10" s="102"/>
      <c r="T10" s="98">
        <v>10266</v>
      </c>
      <c r="U10" s="80">
        <f>100*T10/T$15</f>
        <v>90.601006089489019</v>
      </c>
      <c r="V10" s="80">
        <f>100*T10/C10</f>
        <v>49.553506781869963</v>
      </c>
      <c r="W10" s="81">
        <f t="shared" ref="W10:W63" si="13">100*T10/T$90</f>
        <v>16.000374059007807</v>
      </c>
    </row>
    <row r="11" spans="1:23" x14ac:dyDescent="0.25">
      <c r="A11" s="222"/>
      <c r="B11" s="116" t="s">
        <v>93</v>
      </c>
      <c r="C11" s="157">
        <v>14125</v>
      </c>
      <c r="D11" s="155">
        <v>8733</v>
      </c>
      <c r="E11" s="155">
        <v>5392</v>
      </c>
      <c r="F11" s="155">
        <v>4978</v>
      </c>
      <c r="G11" s="164">
        <v>3058</v>
      </c>
      <c r="H11" s="99">
        <v>10501</v>
      </c>
      <c r="I11" s="68">
        <f t="shared" si="9"/>
        <v>32.384506260408315</v>
      </c>
      <c r="J11" s="68">
        <f t="shared" si="10"/>
        <v>74.343362831858414</v>
      </c>
      <c r="K11" s="82">
        <f t="shared" si="6"/>
        <v>4.6700999750951722</v>
      </c>
      <c r="L11" s="99">
        <v>3185</v>
      </c>
      <c r="M11" s="68">
        <f t="shared" si="11"/>
        <v>32.953957578892911</v>
      </c>
      <c r="N11" s="68">
        <f t="shared" si="12"/>
        <v>22.548672566371682</v>
      </c>
      <c r="O11" s="82">
        <f t="shared" si="7"/>
        <v>12.051155927201181</v>
      </c>
      <c r="P11" s="103"/>
      <c r="Q11" s="67"/>
      <c r="R11" s="67"/>
      <c r="S11" s="104"/>
      <c r="T11" s="99">
        <v>439</v>
      </c>
      <c r="U11" s="68">
        <f t="shared" ref="U11:U15" si="14">100*T11/T$15</f>
        <v>3.8743270673373931</v>
      </c>
      <c r="V11" s="68">
        <f t="shared" ref="V11:V14" si="15">100*T11/C11</f>
        <v>3.1079646017699116</v>
      </c>
      <c r="W11" s="82">
        <f t="shared" si="13"/>
        <v>0.68421626844968131</v>
      </c>
    </row>
    <row r="12" spans="1:23" x14ac:dyDescent="0.25">
      <c r="A12" s="222"/>
      <c r="B12" s="116" t="s">
        <v>94</v>
      </c>
      <c r="C12" s="157">
        <v>10674</v>
      </c>
      <c r="D12" s="155">
        <v>7573</v>
      </c>
      <c r="E12" s="155">
        <v>3101</v>
      </c>
      <c r="F12" s="155">
        <v>3358</v>
      </c>
      <c r="G12" s="164">
        <v>2626</v>
      </c>
      <c r="H12" s="99">
        <v>7753</v>
      </c>
      <c r="I12" s="68">
        <f t="shared" si="9"/>
        <v>23.909825448713995</v>
      </c>
      <c r="J12" s="68">
        <f t="shared" si="10"/>
        <v>72.634438823308969</v>
      </c>
      <c r="K12" s="82">
        <f t="shared" si="6"/>
        <v>3.4479844878500017</v>
      </c>
      <c r="L12" s="99">
        <v>2737</v>
      </c>
      <c r="M12" s="68">
        <f t="shared" si="11"/>
        <v>28.318675633729953</v>
      </c>
      <c r="N12" s="68">
        <f t="shared" si="12"/>
        <v>25.64174629941915</v>
      </c>
      <c r="O12" s="82">
        <f t="shared" si="7"/>
        <v>10.356048280298157</v>
      </c>
      <c r="P12" s="103"/>
      <c r="Q12" s="67"/>
      <c r="R12" s="67"/>
      <c r="S12" s="104"/>
      <c r="T12" s="99">
        <v>184</v>
      </c>
      <c r="U12" s="68">
        <f t="shared" si="14"/>
        <v>1.6238637366516635</v>
      </c>
      <c r="V12" s="68">
        <f t="shared" si="15"/>
        <v>1.7238148772718755</v>
      </c>
      <c r="W12" s="82">
        <f t="shared" si="13"/>
        <v>0.28677857265316936</v>
      </c>
    </row>
    <row r="13" spans="1:23" ht="15" customHeight="1" x14ac:dyDescent="0.25">
      <c r="A13" s="222"/>
      <c r="B13" s="116" t="s">
        <v>95</v>
      </c>
      <c r="C13" s="157">
        <v>4995</v>
      </c>
      <c r="D13" s="155">
        <v>2620</v>
      </c>
      <c r="E13" s="155">
        <v>2375</v>
      </c>
      <c r="F13" s="155">
        <v>1389</v>
      </c>
      <c r="G13" s="164">
        <v>1356</v>
      </c>
      <c r="H13" s="99">
        <v>4181</v>
      </c>
      <c r="I13" s="68">
        <f t="shared" si="9"/>
        <v>12.893973971504348</v>
      </c>
      <c r="J13" s="68">
        <f t="shared" si="10"/>
        <v>83.703703703703709</v>
      </c>
      <c r="K13" s="82">
        <f t="shared" si="6"/>
        <v>1.8594122460597005</v>
      </c>
      <c r="L13" s="99">
        <v>689</v>
      </c>
      <c r="M13" s="68">
        <f t="shared" si="11"/>
        <v>7.1288153129849974</v>
      </c>
      <c r="N13" s="68">
        <f t="shared" si="12"/>
        <v>13.793793793793794</v>
      </c>
      <c r="O13" s="82">
        <f t="shared" si="7"/>
        <v>2.6069847515986226</v>
      </c>
      <c r="P13" s="103"/>
      <c r="Q13" s="67"/>
      <c r="R13" s="67"/>
      <c r="S13" s="104"/>
      <c r="T13" s="99">
        <v>125</v>
      </c>
      <c r="U13" s="68">
        <f t="shared" si="14"/>
        <v>1.1031682993557497</v>
      </c>
      <c r="V13" s="68">
        <f t="shared" si="15"/>
        <v>2.5025025025025025</v>
      </c>
      <c r="W13" s="82">
        <f t="shared" si="13"/>
        <v>0.19482239990025094</v>
      </c>
    </row>
    <row r="14" spans="1:23" x14ac:dyDescent="0.25">
      <c r="A14" s="222"/>
      <c r="B14" s="116" t="s">
        <v>18</v>
      </c>
      <c r="C14" s="157">
        <v>2911</v>
      </c>
      <c r="D14" s="155">
        <v>1299</v>
      </c>
      <c r="E14" s="155">
        <v>1612</v>
      </c>
      <c r="F14" s="155">
        <v>943</v>
      </c>
      <c r="G14" s="164">
        <v>692</v>
      </c>
      <c r="H14" s="99">
        <f>H15-SUM(H10:H13)</f>
        <v>2179</v>
      </c>
      <c r="I14" s="68">
        <f t="shared" si="9"/>
        <v>6.7199161166964778</v>
      </c>
      <c r="J14" s="68">
        <f t="shared" si="10"/>
        <v>74.854002061147369</v>
      </c>
      <c r="K14" s="82">
        <f t="shared" si="6"/>
        <v>0.96906464581776786</v>
      </c>
      <c r="L14" s="99">
        <f>L15-SUM(L10:L13)</f>
        <v>415</v>
      </c>
      <c r="M14" s="68">
        <f t="shared" si="11"/>
        <v>4.2938437661665807</v>
      </c>
      <c r="N14" s="68">
        <f t="shared" si="12"/>
        <v>14.256269323256612</v>
      </c>
      <c r="O14" s="82">
        <f t="shared" si="7"/>
        <v>1.5702448068409702</v>
      </c>
      <c r="P14" s="103"/>
      <c r="Q14" s="67"/>
      <c r="R14" s="67"/>
      <c r="S14" s="104"/>
      <c r="T14" s="99">
        <f>T15-SUM(T10:T13)</f>
        <v>317</v>
      </c>
      <c r="U14" s="68">
        <f t="shared" si="14"/>
        <v>2.7976348071661814</v>
      </c>
      <c r="V14" s="68">
        <f t="shared" si="15"/>
        <v>10.889728615596015</v>
      </c>
      <c r="W14" s="82">
        <f t="shared" si="13"/>
        <v>0.49406960614703638</v>
      </c>
    </row>
    <row r="15" spans="1:23" x14ac:dyDescent="0.25">
      <c r="A15" s="223"/>
      <c r="B15" s="117" t="s">
        <v>23</v>
      </c>
      <c r="C15" s="189">
        <f>SUM(C10:C14)</f>
        <v>53422</v>
      </c>
      <c r="D15" s="184">
        <v>31603</v>
      </c>
      <c r="E15" s="184">
        <v>21819</v>
      </c>
      <c r="F15" s="184">
        <v>19552</v>
      </c>
      <c r="G15" s="190">
        <v>11532</v>
      </c>
      <c r="H15" s="100">
        <v>32426</v>
      </c>
      <c r="I15" s="83">
        <f t="shared" si="9"/>
        <v>100</v>
      </c>
      <c r="J15" s="84">
        <f t="shared" si="10"/>
        <v>60.6978398412639</v>
      </c>
      <c r="K15" s="85">
        <f t="shared" si="6"/>
        <v>14.420784857864589</v>
      </c>
      <c r="L15" s="100">
        <v>9665</v>
      </c>
      <c r="M15" s="83">
        <f t="shared" si="11"/>
        <v>100</v>
      </c>
      <c r="N15" s="84">
        <f t="shared" si="12"/>
        <v>18.09179738684437</v>
      </c>
      <c r="O15" s="85">
        <f t="shared" si="7"/>
        <v>36.569677248477049</v>
      </c>
      <c r="P15" s="105"/>
      <c r="Q15" s="76"/>
      <c r="R15" s="76"/>
      <c r="S15" s="106"/>
      <c r="T15" s="100">
        <v>11331</v>
      </c>
      <c r="U15" s="83">
        <f t="shared" si="14"/>
        <v>100</v>
      </c>
      <c r="V15" s="84">
        <f>100*T15/C15</f>
        <v>21.210362771891731</v>
      </c>
      <c r="W15" s="85">
        <f t="shared" si="13"/>
        <v>17.660260906157948</v>
      </c>
    </row>
    <row r="16" spans="1:23" x14ac:dyDescent="0.25">
      <c r="A16" s="218" t="s">
        <v>96</v>
      </c>
      <c r="B16" s="113" t="s">
        <v>97</v>
      </c>
      <c r="C16" s="95">
        <v>44948</v>
      </c>
      <c r="D16" s="152">
        <v>29794</v>
      </c>
      <c r="E16" s="152">
        <v>15154</v>
      </c>
      <c r="F16" s="152">
        <v>16078</v>
      </c>
      <c r="G16" s="160">
        <v>9842</v>
      </c>
      <c r="H16" s="95">
        <v>8998</v>
      </c>
      <c r="I16" s="70">
        <f>100*H16/H$18</f>
        <v>81.859534206695784</v>
      </c>
      <c r="J16" s="70">
        <f t="shared" si="10"/>
        <v>20.018688261991635</v>
      </c>
      <c r="K16" s="86">
        <f t="shared" si="6"/>
        <v>4.0016721813071481</v>
      </c>
      <c r="L16" s="95">
        <v>253</v>
      </c>
      <c r="M16" s="70">
        <f>100*L16/L$18</f>
        <v>83.223684210526315</v>
      </c>
      <c r="N16" s="70">
        <f t="shared" si="12"/>
        <v>0.56287265284328558</v>
      </c>
      <c r="O16" s="86">
        <f t="shared" si="7"/>
        <v>0.95728177380907342</v>
      </c>
      <c r="P16" s="101"/>
      <c r="Q16" s="71"/>
      <c r="R16" s="71"/>
      <c r="S16" s="102"/>
      <c r="T16" s="95">
        <v>35697</v>
      </c>
      <c r="U16" s="70">
        <f>100*T16/T$18</f>
        <v>98.469049983449196</v>
      </c>
      <c r="V16" s="70">
        <f>100*T16/C16</f>
        <v>79.418439085165076</v>
      </c>
      <c r="W16" s="86">
        <f t="shared" si="13"/>
        <v>55.636601673914058</v>
      </c>
    </row>
    <row r="17" spans="1:23" x14ac:dyDescent="0.25">
      <c r="A17" s="219"/>
      <c r="B17" s="113" t="s">
        <v>18</v>
      </c>
      <c r="C17" s="96">
        <v>2600</v>
      </c>
      <c r="D17" s="153">
        <v>1575</v>
      </c>
      <c r="E17" s="153">
        <v>1025</v>
      </c>
      <c r="F17" s="153">
        <v>744</v>
      </c>
      <c r="G17" s="161">
        <v>681</v>
      </c>
      <c r="H17" s="96">
        <f>H18-SUM(H16)</f>
        <v>1994</v>
      </c>
      <c r="I17" s="66">
        <f>100*H17/H$18</f>
        <v>18.140465793304219</v>
      </c>
      <c r="J17" s="66">
        <f t="shared" si="10"/>
        <v>76.692307692307693</v>
      </c>
      <c r="K17" s="87">
        <f t="shared" si="6"/>
        <v>0.88678976767353324</v>
      </c>
      <c r="L17" s="96">
        <f>L18-SUM(L16)</f>
        <v>51</v>
      </c>
      <c r="M17" s="66">
        <f>100*L17/L$18</f>
        <v>16.776315789473685</v>
      </c>
      <c r="N17" s="66">
        <f t="shared" si="12"/>
        <v>1.9615384615384615</v>
      </c>
      <c r="O17" s="87">
        <f t="shared" si="7"/>
        <v>0.19296984373226381</v>
      </c>
      <c r="P17" s="103"/>
      <c r="Q17" s="67"/>
      <c r="R17" s="67"/>
      <c r="S17" s="104"/>
      <c r="T17" s="96">
        <f>T18-SUM(T16)</f>
        <v>555</v>
      </c>
      <c r="U17" s="66">
        <f>100*T17/T$18</f>
        <v>1.530950016550811</v>
      </c>
      <c r="V17" s="66">
        <f>100*T17/C17</f>
        <v>21.346153846153847</v>
      </c>
      <c r="W17" s="87">
        <f t="shared" si="13"/>
        <v>0.86501145555711412</v>
      </c>
    </row>
    <row r="18" spans="1:23" ht="15" customHeight="1" x14ac:dyDescent="0.25">
      <c r="A18" s="220"/>
      <c r="B18" s="114" t="s">
        <v>23</v>
      </c>
      <c r="C18" s="97">
        <f>C16+C17</f>
        <v>47548</v>
      </c>
      <c r="D18" s="74">
        <v>31369</v>
      </c>
      <c r="E18" s="74">
        <v>16179</v>
      </c>
      <c r="F18" s="74">
        <v>16822</v>
      </c>
      <c r="G18" s="162">
        <v>10523</v>
      </c>
      <c r="H18" s="97">
        <v>10992</v>
      </c>
      <c r="I18" s="74">
        <f>100*H18/H$18</f>
        <v>100</v>
      </c>
      <c r="J18" s="75">
        <f t="shared" si="10"/>
        <v>23.117691595861025</v>
      </c>
      <c r="K18" s="88">
        <f t="shared" si="6"/>
        <v>4.8884619489806811</v>
      </c>
      <c r="L18" s="97">
        <v>304</v>
      </c>
      <c r="M18" s="74">
        <f>100*L18/L$18</f>
        <v>100</v>
      </c>
      <c r="N18" s="75">
        <f t="shared" si="12"/>
        <v>0.63935391604273573</v>
      </c>
      <c r="O18" s="88">
        <f t="shared" si="7"/>
        <v>1.1502516175413371</v>
      </c>
      <c r="P18" s="105"/>
      <c r="Q18" s="76"/>
      <c r="R18" s="76"/>
      <c r="S18" s="106"/>
      <c r="T18" s="97">
        <v>36252</v>
      </c>
      <c r="U18" s="74">
        <f>100*T18/T$18</f>
        <v>100</v>
      </c>
      <c r="V18" s="75">
        <f>100*T18/C18</f>
        <v>76.242954488096245</v>
      </c>
      <c r="W18" s="88">
        <f t="shared" si="13"/>
        <v>56.501613129471174</v>
      </c>
    </row>
    <row r="19" spans="1:23" x14ac:dyDescent="0.25">
      <c r="A19" s="221" t="s">
        <v>98</v>
      </c>
      <c r="B19" s="116" t="s">
        <v>99</v>
      </c>
      <c r="C19" s="156">
        <v>19832</v>
      </c>
      <c r="D19" s="154">
        <v>11860</v>
      </c>
      <c r="E19" s="154">
        <v>7972</v>
      </c>
      <c r="F19" s="154">
        <v>7004</v>
      </c>
      <c r="G19" s="163">
        <v>4253</v>
      </c>
      <c r="H19" s="98">
        <v>16707</v>
      </c>
      <c r="I19" s="80">
        <f t="shared" ref="I19:I24" si="16">100*H19/H$24</f>
        <v>74.062416880929163</v>
      </c>
      <c r="J19" s="80">
        <f t="shared" si="10"/>
        <v>84.242638160548609</v>
      </c>
      <c r="K19" s="81">
        <f t="shared" si="6"/>
        <v>7.4300885900309535</v>
      </c>
      <c r="L19" s="98">
        <v>602</v>
      </c>
      <c r="M19" s="80">
        <f t="shared" ref="M19:M24" si="17">100*L19/L$24</f>
        <v>76.687898089171981</v>
      </c>
      <c r="N19" s="80">
        <f t="shared" si="12"/>
        <v>3.035498184751916</v>
      </c>
      <c r="O19" s="81">
        <f t="shared" si="7"/>
        <v>2.2778009005259374</v>
      </c>
      <c r="P19" s="98">
        <v>2523</v>
      </c>
      <c r="Q19" s="80">
        <f t="shared" ref="Q19:Q24" si="18">100*P19/P$24</f>
        <v>82.289628180039145</v>
      </c>
      <c r="R19" s="80">
        <f t="shared" ref="R19:R32" si="19">100*P19/C19</f>
        <v>12.721863654699476</v>
      </c>
      <c r="S19" s="81">
        <f t="shared" si="8"/>
        <v>4.9098976374888101</v>
      </c>
      <c r="T19" s="101"/>
      <c r="U19" s="71"/>
      <c r="V19" s="71"/>
      <c r="W19" s="72"/>
    </row>
    <row r="20" spans="1:23" x14ac:dyDescent="0.25">
      <c r="A20" s="222"/>
      <c r="B20" s="116" t="s">
        <v>100</v>
      </c>
      <c r="C20" s="157">
        <v>2132</v>
      </c>
      <c r="D20" s="155">
        <v>1321</v>
      </c>
      <c r="E20" s="155">
        <v>811</v>
      </c>
      <c r="F20" s="155">
        <v>728</v>
      </c>
      <c r="G20" s="164">
        <v>452</v>
      </c>
      <c r="H20" s="99">
        <v>1919</v>
      </c>
      <c r="I20" s="68">
        <f t="shared" si="16"/>
        <v>8.5069598368649704</v>
      </c>
      <c r="J20" s="68">
        <f t="shared" si="10"/>
        <v>90.009380863039397</v>
      </c>
      <c r="K20" s="82">
        <f t="shared" si="6"/>
        <v>0.85343508734478957</v>
      </c>
      <c r="L20" s="99">
        <v>56</v>
      </c>
      <c r="M20" s="68">
        <f t="shared" si="17"/>
        <v>7.1337579617834397</v>
      </c>
      <c r="N20" s="68">
        <f t="shared" si="12"/>
        <v>2.6266416510318948</v>
      </c>
      <c r="O20" s="82">
        <f t="shared" si="7"/>
        <v>0.21188845586287791</v>
      </c>
      <c r="P20" s="99">
        <v>157</v>
      </c>
      <c r="Q20" s="68">
        <f t="shared" si="18"/>
        <v>5.1206784083496411</v>
      </c>
      <c r="R20" s="68">
        <f t="shared" si="19"/>
        <v>7.3639774859287055</v>
      </c>
      <c r="S20" s="82">
        <f t="shared" si="8"/>
        <v>0.30553068929280347</v>
      </c>
      <c r="T20" s="103"/>
      <c r="U20" s="67"/>
      <c r="V20" s="67"/>
      <c r="W20" s="73"/>
    </row>
    <row r="21" spans="1:23" x14ac:dyDescent="0.25">
      <c r="A21" s="222"/>
      <c r="B21" s="116" t="s">
        <v>101</v>
      </c>
      <c r="C21" s="157">
        <v>1434</v>
      </c>
      <c r="D21" s="155">
        <v>1006</v>
      </c>
      <c r="E21" s="155">
        <v>428</v>
      </c>
      <c r="F21" s="155">
        <v>503</v>
      </c>
      <c r="G21" s="164">
        <v>307</v>
      </c>
      <c r="H21" s="99">
        <v>1286</v>
      </c>
      <c r="I21" s="68">
        <f t="shared" si="16"/>
        <v>5.7008600053196208</v>
      </c>
      <c r="J21" s="68">
        <f t="shared" si="10"/>
        <v>89.679218967921898</v>
      </c>
      <c r="K21" s="82">
        <f t="shared" si="6"/>
        <v>0.57192158537019244</v>
      </c>
      <c r="L21" s="99">
        <v>26</v>
      </c>
      <c r="M21" s="68">
        <f t="shared" si="17"/>
        <v>3.3121019108280256</v>
      </c>
      <c r="N21" s="68">
        <f t="shared" si="12"/>
        <v>1.8131101813110182</v>
      </c>
      <c r="O21" s="82">
        <f t="shared" si="7"/>
        <v>9.8376783079193314E-2</v>
      </c>
      <c r="P21" s="99">
        <v>122</v>
      </c>
      <c r="Q21" s="68">
        <f t="shared" si="18"/>
        <v>3.9791258969341161</v>
      </c>
      <c r="R21" s="68">
        <f t="shared" si="19"/>
        <v>8.5076708507670844</v>
      </c>
      <c r="S21" s="82">
        <f t="shared" si="8"/>
        <v>0.23741875218931227</v>
      </c>
      <c r="T21" s="103"/>
      <c r="U21" s="67"/>
      <c r="V21" s="67"/>
      <c r="W21" s="73"/>
    </row>
    <row r="22" spans="1:23" x14ac:dyDescent="0.25">
      <c r="A22" s="222"/>
      <c r="B22" s="116" t="s">
        <v>102</v>
      </c>
      <c r="C22" s="157">
        <v>1068</v>
      </c>
      <c r="D22" s="155">
        <v>570</v>
      </c>
      <c r="E22" s="155">
        <v>498</v>
      </c>
      <c r="F22" s="155">
        <v>426</v>
      </c>
      <c r="G22" s="164">
        <v>201</v>
      </c>
      <c r="H22" s="99">
        <v>930</v>
      </c>
      <c r="I22" s="68">
        <f t="shared" si="16"/>
        <v>4.1227059136448263</v>
      </c>
      <c r="J22" s="68">
        <f t="shared" si="10"/>
        <v>87.078651685393254</v>
      </c>
      <c r="K22" s="82">
        <f t="shared" si="6"/>
        <v>0.41359803607642226</v>
      </c>
      <c r="L22" s="99">
        <v>50</v>
      </c>
      <c r="M22" s="68">
        <f t="shared" si="17"/>
        <v>6.369426751592357</v>
      </c>
      <c r="N22" s="68">
        <f t="shared" si="12"/>
        <v>4.6816479400749067</v>
      </c>
      <c r="O22" s="82">
        <f t="shared" si="7"/>
        <v>0.18918612130614099</v>
      </c>
      <c r="P22" s="99">
        <v>88</v>
      </c>
      <c r="Q22" s="68">
        <f t="shared" si="18"/>
        <v>2.8701891715590344</v>
      </c>
      <c r="R22" s="68">
        <f t="shared" si="19"/>
        <v>8.2397003745318358</v>
      </c>
      <c r="S22" s="82">
        <f t="shared" si="8"/>
        <v>0.17125287043163506</v>
      </c>
      <c r="T22" s="103"/>
      <c r="U22" s="67"/>
      <c r="V22" s="67"/>
      <c r="W22" s="73"/>
    </row>
    <row r="23" spans="1:23" ht="15" customHeight="1" x14ac:dyDescent="0.25">
      <c r="A23" s="222"/>
      <c r="B23" s="116" t="s">
        <v>18</v>
      </c>
      <c r="C23" s="157">
        <v>1943</v>
      </c>
      <c r="D23" s="155">
        <v>914</v>
      </c>
      <c r="E23" s="155">
        <v>1029</v>
      </c>
      <c r="F23" s="155">
        <v>719</v>
      </c>
      <c r="G23" s="164">
        <v>377</v>
      </c>
      <c r="H23" s="99">
        <f>H24-SUM(H19:H22)</f>
        <v>1716</v>
      </c>
      <c r="I23" s="68">
        <f t="shared" si="16"/>
        <v>7.607057363241422</v>
      </c>
      <c r="J23" s="68">
        <f t="shared" si="10"/>
        <v>88.317035512094705</v>
      </c>
      <c r="K23" s="82">
        <f t="shared" si="6"/>
        <v>0.76315508592165648</v>
      </c>
      <c r="L23" s="99">
        <f>L24-SUM(L19:L22)</f>
        <v>51</v>
      </c>
      <c r="M23" s="68">
        <f t="shared" si="17"/>
        <v>6.4968152866242042</v>
      </c>
      <c r="N23" s="68">
        <f t="shared" si="12"/>
        <v>2.6248069994853318</v>
      </c>
      <c r="O23" s="82">
        <f t="shared" si="7"/>
        <v>0.19296984373226381</v>
      </c>
      <c r="P23" s="99">
        <f>P24-SUM(P19:P22)</f>
        <v>176</v>
      </c>
      <c r="Q23" s="68">
        <f t="shared" si="18"/>
        <v>5.7403783431180688</v>
      </c>
      <c r="R23" s="68">
        <f t="shared" si="19"/>
        <v>9.0581574884199689</v>
      </c>
      <c r="S23" s="82">
        <f t="shared" si="8"/>
        <v>0.34250574086327013</v>
      </c>
      <c r="T23" s="103"/>
      <c r="U23" s="67"/>
      <c r="V23" s="67"/>
      <c r="W23" s="73"/>
    </row>
    <row r="24" spans="1:23" x14ac:dyDescent="0.25">
      <c r="A24" s="223"/>
      <c r="B24" s="117" t="s">
        <v>23</v>
      </c>
      <c r="C24" s="189">
        <f>SUM(C19:C23)</f>
        <v>26409</v>
      </c>
      <c r="D24" s="184">
        <v>15671</v>
      </c>
      <c r="E24" s="184">
        <v>10738</v>
      </c>
      <c r="F24" s="184">
        <v>9380</v>
      </c>
      <c r="G24" s="190">
        <v>5590</v>
      </c>
      <c r="H24" s="100">
        <v>22558</v>
      </c>
      <c r="I24" s="83">
        <f t="shared" si="16"/>
        <v>100</v>
      </c>
      <c r="J24" s="84">
        <f t="shared" si="10"/>
        <v>85.417849975387185</v>
      </c>
      <c r="K24" s="85">
        <f t="shared" si="6"/>
        <v>10.032198384744014</v>
      </c>
      <c r="L24" s="100">
        <v>785</v>
      </c>
      <c r="M24" s="83">
        <f t="shared" si="17"/>
        <v>100</v>
      </c>
      <c r="N24" s="84">
        <f t="shared" si="12"/>
        <v>2.9724715059260101</v>
      </c>
      <c r="O24" s="85">
        <f t="shared" si="7"/>
        <v>2.9702221045064134</v>
      </c>
      <c r="P24" s="100">
        <v>3066</v>
      </c>
      <c r="Q24" s="83">
        <f t="shared" si="18"/>
        <v>100</v>
      </c>
      <c r="R24" s="84">
        <f t="shared" si="19"/>
        <v>11.609678518686811</v>
      </c>
      <c r="S24" s="85">
        <f t="shared" si="8"/>
        <v>5.9666056902658315</v>
      </c>
      <c r="T24" s="105"/>
      <c r="U24" s="76"/>
      <c r="V24" s="76"/>
      <c r="W24" s="77"/>
    </row>
    <row r="25" spans="1:23" x14ac:dyDescent="0.25">
      <c r="A25" s="218" t="s">
        <v>103</v>
      </c>
      <c r="B25" s="113" t="s">
        <v>104</v>
      </c>
      <c r="C25" s="95">
        <v>7443</v>
      </c>
      <c r="D25" s="152">
        <v>3945</v>
      </c>
      <c r="E25" s="152">
        <v>3498</v>
      </c>
      <c r="F25" s="152">
        <v>3535</v>
      </c>
      <c r="G25" s="152">
        <v>1281</v>
      </c>
      <c r="H25" s="95">
        <v>5583</v>
      </c>
      <c r="I25" s="70">
        <f t="shared" ref="I25:I32" si="20">100*H25/H$32</f>
        <v>29.450862478240229</v>
      </c>
      <c r="J25" s="70">
        <f t="shared" si="10"/>
        <v>75.010076582023373</v>
      </c>
      <c r="K25" s="86">
        <f t="shared" si="6"/>
        <v>2.482922403671683</v>
      </c>
      <c r="L25" s="95">
        <v>957</v>
      </c>
      <c r="M25" s="70">
        <f t="shared" ref="M25:M32" si="21">100*L25/L$32</f>
        <v>38.807785888077859</v>
      </c>
      <c r="N25" s="70">
        <f t="shared" si="12"/>
        <v>12.857718661829907</v>
      </c>
      <c r="O25" s="86">
        <f t="shared" si="7"/>
        <v>3.6210223617995383</v>
      </c>
      <c r="P25" s="95">
        <v>903</v>
      </c>
      <c r="Q25" s="70">
        <f t="shared" ref="Q25:Q32" si="22">100*P25/P$32</f>
        <v>33.004385964912281</v>
      </c>
      <c r="R25" s="70">
        <f t="shared" si="19"/>
        <v>12.132204756146715</v>
      </c>
      <c r="S25" s="86">
        <f t="shared" si="8"/>
        <v>1.7572879772700736</v>
      </c>
      <c r="T25" s="101"/>
      <c r="U25" s="71"/>
      <c r="V25" s="71"/>
      <c r="W25" s="72"/>
    </row>
    <row r="26" spans="1:23" x14ac:dyDescent="0.25">
      <c r="A26" s="219"/>
      <c r="B26" s="113" t="s">
        <v>105</v>
      </c>
      <c r="C26" s="96">
        <v>6114</v>
      </c>
      <c r="D26" s="153">
        <v>2593</v>
      </c>
      <c r="E26" s="153">
        <v>3521</v>
      </c>
      <c r="F26" s="153">
        <v>2966</v>
      </c>
      <c r="G26" s="153">
        <v>986</v>
      </c>
      <c r="H26" s="96">
        <v>4504</v>
      </c>
      <c r="I26" s="66">
        <f t="shared" si="20"/>
        <v>23.759033602363242</v>
      </c>
      <c r="J26" s="66">
        <f t="shared" si="10"/>
        <v>73.666993784756301</v>
      </c>
      <c r="K26" s="87">
        <f t="shared" si="6"/>
        <v>2.0030597360088236</v>
      </c>
      <c r="L26" s="96">
        <v>627</v>
      </c>
      <c r="M26" s="66">
        <f t="shared" si="21"/>
        <v>25.425790754257907</v>
      </c>
      <c r="N26" s="66">
        <f t="shared" si="12"/>
        <v>10.255152109911679</v>
      </c>
      <c r="O26" s="87">
        <f t="shared" si="7"/>
        <v>2.3723939611790077</v>
      </c>
      <c r="P26" s="96">
        <v>983</v>
      </c>
      <c r="Q26" s="66">
        <f t="shared" si="22"/>
        <v>35.928362573099413</v>
      </c>
      <c r="R26" s="66">
        <f t="shared" si="19"/>
        <v>16.077854105332026</v>
      </c>
      <c r="S26" s="87">
        <f t="shared" si="8"/>
        <v>1.9129724049351964</v>
      </c>
      <c r="T26" s="103"/>
      <c r="U26" s="67"/>
      <c r="V26" s="67"/>
      <c r="W26" s="73"/>
    </row>
    <row r="27" spans="1:23" x14ac:dyDescent="0.25">
      <c r="A27" s="219"/>
      <c r="B27" s="113" t="s">
        <v>106</v>
      </c>
      <c r="C27" s="96">
        <v>3971</v>
      </c>
      <c r="D27" s="153">
        <v>2474</v>
      </c>
      <c r="E27" s="153">
        <v>1497</v>
      </c>
      <c r="F27" s="153">
        <v>1598</v>
      </c>
      <c r="G27" s="153">
        <v>815</v>
      </c>
      <c r="H27" s="96">
        <v>3232</v>
      </c>
      <c r="I27" s="66">
        <f t="shared" si="20"/>
        <v>17.04911114627842</v>
      </c>
      <c r="J27" s="66">
        <f t="shared" si="10"/>
        <v>81.390078065978344</v>
      </c>
      <c r="K27" s="87">
        <f t="shared" si="6"/>
        <v>1.4373643576333297</v>
      </c>
      <c r="L27" s="96">
        <v>341</v>
      </c>
      <c r="M27" s="66">
        <f t="shared" si="21"/>
        <v>13.828061638280616</v>
      </c>
      <c r="N27" s="66">
        <f t="shared" si="12"/>
        <v>8.5872576177285325</v>
      </c>
      <c r="O27" s="87">
        <f t="shared" si="7"/>
        <v>1.2902493473078815</v>
      </c>
      <c r="P27" s="96">
        <v>398</v>
      </c>
      <c r="Q27" s="66">
        <f t="shared" si="22"/>
        <v>14.546783625730994</v>
      </c>
      <c r="R27" s="66">
        <f t="shared" si="19"/>
        <v>10.022664316293126</v>
      </c>
      <c r="S27" s="87">
        <f t="shared" si="8"/>
        <v>0.77453002763398593</v>
      </c>
      <c r="T27" s="103"/>
      <c r="U27" s="67"/>
      <c r="V27" s="67"/>
      <c r="W27" s="73"/>
    </row>
    <row r="28" spans="1:23" ht="15" customHeight="1" x14ac:dyDescent="0.25">
      <c r="A28" s="219"/>
      <c r="B28" s="113" t="s">
        <v>107</v>
      </c>
      <c r="C28" s="96">
        <v>3821</v>
      </c>
      <c r="D28" s="153">
        <v>2199</v>
      </c>
      <c r="E28" s="153">
        <v>1622</v>
      </c>
      <c r="F28" s="153">
        <v>1394</v>
      </c>
      <c r="G28" s="153">
        <v>838</v>
      </c>
      <c r="H28" s="96">
        <v>3321</v>
      </c>
      <c r="I28" s="66">
        <f t="shared" si="20"/>
        <v>17.518594714353537</v>
      </c>
      <c r="J28" s="66">
        <f t="shared" si="10"/>
        <v>86.914420308819686</v>
      </c>
      <c r="K28" s="87">
        <f t="shared" si="6"/>
        <v>1.4769452449567724</v>
      </c>
      <c r="L28" s="96">
        <v>309</v>
      </c>
      <c r="M28" s="66">
        <f t="shared" si="21"/>
        <v>12.530413625304137</v>
      </c>
      <c r="N28" s="66">
        <f t="shared" si="12"/>
        <v>8.0868882491494372</v>
      </c>
      <c r="O28" s="87">
        <f t="shared" si="7"/>
        <v>1.1691702296719513</v>
      </c>
      <c r="P28" s="96">
        <v>191</v>
      </c>
      <c r="Q28" s="66">
        <f t="shared" si="22"/>
        <v>6.980994152046784</v>
      </c>
      <c r="R28" s="66">
        <f t="shared" si="19"/>
        <v>4.9986914420308821</v>
      </c>
      <c r="S28" s="87">
        <f t="shared" si="8"/>
        <v>0.37169657105048065</v>
      </c>
      <c r="T28" s="103"/>
      <c r="U28" s="67"/>
      <c r="V28" s="67"/>
      <c r="W28" s="73"/>
    </row>
    <row r="29" spans="1:23" x14ac:dyDescent="0.25">
      <c r="A29" s="219"/>
      <c r="B29" s="113" t="s">
        <v>108</v>
      </c>
      <c r="C29" s="96">
        <v>1346</v>
      </c>
      <c r="D29" s="153">
        <v>338</v>
      </c>
      <c r="E29" s="153">
        <v>1008</v>
      </c>
      <c r="F29" s="153">
        <v>516</v>
      </c>
      <c r="G29" s="153">
        <v>286</v>
      </c>
      <c r="H29" s="96">
        <v>1141</v>
      </c>
      <c r="I29" s="66">
        <f t="shared" si="20"/>
        <v>6.0188848446484151</v>
      </c>
      <c r="J29" s="66">
        <f t="shared" si="10"/>
        <v>84.769687964338786</v>
      </c>
      <c r="K29" s="87">
        <f t="shared" si="6"/>
        <v>0.50743587006795465</v>
      </c>
      <c r="L29" s="96">
        <v>77</v>
      </c>
      <c r="M29" s="66">
        <f t="shared" si="21"/>
        <v>3.1224655312246554</v>
      </c>
      <c r="N29" s="66">
        <f t="shared" si="12"/>
        <v>5.7206537890044578</v>
      </c>
      <c r="O29" s="87">
        <f t="shared" si="7"/>
        <v>0.29134662681145712</v>
      </c>
      <c r="P29" s="96">
        <v>128</v>
      </c>
      <c r="Q29" s="66">
        <f t="shared" si="22"/>
        <v>4.6783625730994149</v>
      </c>
      <c r="R29" s="66">
        <f t="shared" si="19"/>
        <v>9.5096582466567607</v>
      </c>
      <c r="S29" s="87">
        <f t="shared" si="8"/>
        <v>0.24909508426419646</v>
      </c>
      <c r="T29" s="103"/>
      <c r="U29" s="67"/>
      <c r="V29" s="67"/>
      <c r="W29" s="73"/>
    </row>
    <row r="30" spans="1:23" x14ac:dyDescent="0.25">
      <c r="A30" s="219"/>
      <c r="B30" s="113" t="s">
        <v>109</v>
      </c>
      <c r="C30" s="96">
        <v>590</v>
      </c>
      <c r="D30" s="153">
        <v>464</v>
      </c>
      <c r="E30" s="153">
        <v>126</v>
      </c>
      <c r="F30" s="153">
        <v>225</v>
      </c>
      <c r="G30" s="153">
        <v>136</v>
      </c>
      <c r="H30" s="96">
        <v>457</v>
      </c>
      <c r="I30" s="66">
        <f t="shared" si="20"/>
        <v>2.4107189956216701</v>
      </c>
      <c r="J30" s="66">
        <f t="shared" si="10"/>
        <v>77.457627118644069</v>
      </c>
      <c r="K30" s="87">
        <f t="shared" si="6"/>
        <v>0.20324118546981179</v>
      </c>
      <c r="L30" s="96">
        <v>78</v>
      </c>
      <c r="M30" s="66">
        <f t="shared" si="21"/>
        <v>3.1630170316301705</v>
      </c>
      <c r="N30" s="66">
        <f t="shared" si="12"/>
        <v>13.220338983050848</v>
      </c>
      <c r="O30" s="87">
        <f t="shared" si="7"/>
        <v>0.29513034923757991</v>
      </c>
      <c r="P30" s="96">
        <v>55</v>
      </c>
      <c r="Q30" s="66">
        <f t="shared" si="22"/>
        <v>2.0102339181286548</v>
      </c>
      <c r="R30" s="66">
        <f t="shared" si="19"/>
        <v>9.3220338983050848</v>
      </c>
      <c r="S30" s="87">
        <f t="shared" si="8"/>
        <v>0.10703304401977193</v>
      </c>
      <c r="T30" s="103"/>
      <c r="U30" s="67"/>
      <c r="V30" s="67"/>
      <c r="W30" s="73"/>
    </row>
    <row r="31" spans="1:23" x14ac:dyDescent="0.25">
      <c r="A31" s="219"/>
      <c r="B31" s="113" t="s">
        <v>18</v>
      </c>
      <c r="C31" s="96">
        <f>C32-SUM(C25:C30)</f>
        <v>874</v>
      </c>
      <c r="D31" s="153">
        <v>368</v>
      </c>
      <c r="E31" s="153">
        <v>506</v>
      </c>
      <c r="F31" s="153">
        <v>288</v>
      </c>
      <c r="G31" s="153">
        <v>185</v>
      </c>
      <c r="H31" s="96">
        <f>H32-SUM(H25:H30)</f>
        <v>719</v>
      </c>
      <c r="I31" s="66">
        <f t="shared" si="20"/>
        <v>3.7927942184944876</v>
      </c>
      <c r="J31" s="66">
        <f t="shared" si="10"/>
        <v>82.265446224256294</v>
      </c>
      <c r="K31" s="87">
        <f t="shared" si="6"/>
        <v>0.31976020208488987</v>
      </c>
      <c r="L31" s="96">
        <f>L32-SUM(L25:L30)</f>
        <v>77</v>
      </c>
      <c r="M31" s="66">
        <f t="shared" si="21"/>
        <v>3.1224655312246554</v>
      </c>
      <c r="N31" s="66">
        <f t="shared" si="12"/>
        <v>8.8100686498855829</v>
      </c>
      <c r="O31" s="87">
        <f t="shared" si="7"/>
        <v>0.29134662681145712</v>
      </c>
      <c r="P31" s="96">
        <f>P32-SUM(P25:P30)</f>
        <v>78</v>
      </c>
      <c r="Q31" s="66">
        <f t="shared" si="22"/>
        <v>2.8508771929824563</v>
      </c>
      <c r="R31" s="66">
        <f t="shared" si="19"/>
        <v>8.9244851258581228</v>
      </c>
      <c r="S31" s="87">
        <f t="shared" si="8"/>
        <v>0.15179231697349474</v>
      </c>
      <c r="T31" s="103"/>
      <c r="U31" s="67"/>
      <c r="V31" s="67"/>
      <c r="W31" s="73"/>
    </row>
    <row r="32" spans="1:23" x14ac:dyDescent="0.25">
      <c r="A32" s="220"/>
      <c r="B32" s="114" t="s">
        <v>23</v>
      </c>
      <c r="C32" s="97">
        <v>24159</v>
      </c>
      <c r="D32" s="74">
        <v>12381</v>
      </c>
      <c r="E32" s="74">
        <v>11778</v>
      </c>
      <c r="F32" s="74">
        <v>10522</v>
      </c>
      <c r="G32" s="162">
        <v>4527</v>
      </c>
      <c r="H32" s="97">
        <v>18957</v>
      </c>
      <c r="I32" s="74">
        <f t="shared" si="20"/>
        <v>100</v>
      </c>
      <c r="J32" s="75">
        <f t="shared" si="10"/>
        <v>78.467651806780083</v>
      </c>
      <c r="K32" s="88">
        <f t="shared" si="6"/>
        <v>8.4307289998932653</v>
      </c>
      <c r="L32" s="97">
        <v>2466</v>
      </c>
      <c r="M32" s="74">
        <f t="shared" si="21"/>
        <v>100</v>
      </c>
      <c r="N32" s="75">
        <f t="shared" si="12"/>
        <v>10.207376133118093</v>
      </c>
      <c r="O32" s="88">
        <f t="shared" si="7"/>
        <v>9.3306595028188735</v>
      </c>
      <c r="P32" s="97">
        <v>2736</v>
      </c>
      <c r="Q32" s="74">
        <f t="shared" si="22"/>
        <v>100</v>
      </c>
      <c r="R32" s="75">
        <f t="shared" si="19"/>
        <v>11.324972060101825</v>
      </c>
      <c r="S32" s="88">
        <f t="shared" si="8"/>
        <v>5.3244074261471992</v>
      </c>
      <c r="T32" s="105"/>
      <c r="U32" s="76"/>
      <c r="V32" s="76"/>
      <c r="W32" s="77"/>
    </row>
    <row r="33" spans="1:23" ht="15" customHeight="1" x14ac:dyDescent="0.25">
      <c r="A33" s="221" t="s">
        <v>110</v>
      </c>
      <c r="B33" s="116" t="s">
        <v>111</v>
      </c>
      <c r="C33" s="156">
        <v>7648</v>
      </c>
      <c r="D33" s="154">
        <v>5468</v>
      </c>
      <c r="E33" s="154">
        <v>2180</v>
      </c>
      <c r="F33" s="154">
        <v>2830</v>
      </c>
      <c r="G33" s="163">
        <v>1629</v>
      </c>
      <c r="H33" s="98">
        <v>3419</v>
      </c>
      <c r="I33" s="80">
        <f t="shared" ref="I33:I38" si="23">100*H33/H$38</f>
        <v>22.14952060119202</v>
      </c>
      <c r="J33" s="80">
        <f t="shared" si="10"/>
        <v>44.704497907949794</v>
      </c>
      <c r="K33" s="81">
        <f t="shared" si="6"/>
        <v>1.5205286939196641</v>
      </c>
      <c r="L33" s="98">
        <v>400</v>
      </c>
      <c r="M33" s="80">
        <f t="shared" ref="M33:M38" si="24">100*L33/L$38</f>
        <v>20.986358866736619</v>
      </c>
      <c r="N33" s="80">
        <f t="shared" si="12"/>
        <v>5.2301255230125525</v>
      </c>
      <c r="O33" s="81">
        <f t="shared" si="7"/>
        <v>1.5134889704491279</v>
      </c>
      <c r="P33" s="108"/>
      <c r="Q33" s="109"/>
      <c r="R33" s="109"/>
      <c r="S33" s="102"/>
      <c r="T33" s="98">
        <v>3829</v>
      </c>
      <c r="U33" s="80">
        <f t="shared" ref="U33:U38" si="25">100*T33/T$38</f>
        <v>88.984429467813158</v>
      </c>
      <c r="V33" s="80">
        <f t="shared" ref="V33:V63" si="26">100*T33/C33</f>
        <v>50.06537656903766</v>
      </c>
      <c r="W33" s="81">
        <f t="shared" si="13"/>
        <v>5.9677997537444867</v>
      </c>
    </row>
    <row r="34" spans="1:23" x14ac:dyDescent="0.25">
      <c r="A34" s="222"/>
      <c r="B34" s="116" t="s">
        <v>112</v>
      </c>
      <c r="C34" s="157">
        <v>7285</v>
      </c>
      <c r="D34" s="155">
        <v>5262</v>
      </c>
      <c r="E34" s="155">
        <v>2023</v>
      </c>
      <c r="F34" s="155">
        <v>2118</v>
      </c>
      <c r="G34" s="164">
        <v>1933</v>
      </c>
      <c r="H34" s="99">
        <v>6183</v>
      </c>
      <c r="I34" s="68">
        <f t="shared" si="23"/>
        <v>40.055713915522155</v>
      </c>
      <c r="J34" s="68">
        <f t="shared" si="10"/>
        <v>84.873026767330131</v>
      </c>
      <c r="K34" s="82">
        <f t="shared" si="6"/>
        <v>2.7497598463016328</v>
      </c>
      <c r="L34" s="99">
        <v>891</v>
      </c>
      <c r="M34" s="68">
        <f t="shared" si="24"/>
        <v>46.747114375655826</v>
      </c>
      <c r="N34" s="68">
        <f t="shared" si="12"/>
        <v>12.230610844200411</v>
      </c>
      <c r="O34" s="82">
        <f t="shared" si="7"/>
        <v>3.3712966816754322</v>
      </c>
      <c r="P34" s="107"/>
      <c r="Q34" s="69"/>
      <c r="R34" s="69"/>
      <c r="S34" s="104"/>
      <c r="T34" s="99">
        <v>211</v>
      </c>
      <c r="U34" s="68">
        <f t="shared" si="25"/>
        <v>4.9035556588426683</v>
      </c>
      <c r="V34" s="68">
        <f t="shared" si="26"/>
        <v>2.8963623884694578</v>
      </c>
      <c r="W34" s="82">
        <f t="shared" si="13"/>
        <v>0.32886021103162355</v>
      </c>
    </row>
    <row r="35" spans="1:23" x14ac:dyDescent="0.25">
      <c r="A35" s="222"/>
      <c r="B35" s="116" t="s">
        <v>113</v>
      </c>
      <c r="C35" s="157">
        <v>3388</v>
      </c>
      <c r="D35" s="155">
        <v>2898</v>
      </c>
      <c r="E35" s="155">
        <v>490</v>
      </c>
      <c r="F35" s="155">
        <v>843</v>
      </c>
      <c r="G35" s="164">
        <v>953</v>
      </c>
      <c r="H35" s="99">
        <v>2942</v>
      </c>
      <c r="I35" s="68">
        <f t="shared" si="23"/>
        <v>19.059341798393366</v>
      </c>
      <c r="J35" s="68">
        <f t="shared" si="10"/>
        <v>86.835891381345931</v>
      </c>
      <c r="K35" s="82">
        <f t="shared" si="6"/>
        <v>1.3083929270288541</v>
      </c>
      <c r="L35" s="99">
        <v>395</v>
      </c>
      <c r="M35" s="68">
        <f t="shared" si="24"/>
        <v>20.724029380902415</v>
      </c>
      <c r="N35" s="68">
        <f t="shared" si="12"/>
        <v>11.65879574970484</v>
      </c>
      <c r="O35" s="82">
        <f t="shared" si="7"/>
        <v>1.4945703583185137</v>
      </c>
      <c r="P35" s="107"/>
      <c r="Q35" s="69"/>
      <c r="R35" s="69"/>
      <c r="S35" s="104"/>
      <c r="T35" s="99">
        <v>51</v>
      </c>
      <c r="U35" s="68">
        <f t="shared" si="25"/>
        <v>1.1852196142226354</v>
      </c>
      <c r="V35" s="68">
        <f t="shared" si="26"/>
        <v>1.5053128689492326</v>
      </c>
      <c r="W35" s="82">
        <f t="shared" si="13"/>
        <v>7.9487539159302387E-2</v>
      </c>
    </row>
    <row r="36" spans="1:23" x14ac:dyDescent="0.25">
      <c r="A36" s="222"/>
      <c r="B36" s="116" t="s">
        <v>114</v>
      </c>
      <c r="C36" s="157">
        <v>1639</v>
      </c>
      <c r="D36" s="155">
        <v>1169</v>
      </c>
      <c r="E36" s="155">
        <v>470</v>
      </c>
      <c r="F36" s="155">
        <v>430</v>
      </c>
      <c r="G36" s="164">
        <v>431</v>
      </c>
      <c r="H36" s="99">
        <v>1478</v>
      </c>
      <c r="I36" s="68">
        <f t="shared" si="23"/>
        <v>9.5750194350868103</v>
      </c>
      <c r="J36" s="68">
        <f t="shared" si="10"/>
        <v>90.176937156802936</v>
      </c>
      <c r="K36" s="82">
        <f t="shared" si="6"/>
        <v>0.65730956701177645</v>
      </c>
      <c r="L36" s="99">
        <v>115</v>
      </c>
      <c r="M36" s="68">
        <f t="shared" si="24"/>
        <v>6.0335781741867782</v>
      </c>
      <c r="N36" s="68">
        <f t="shared" si="12"/>
        <v>7.0164734594264795</v>
      </c>
      <c r="O36" s="82">
        <f t="shared" si="7"/>
        <v>0.43512807900412426</v>
      </c>
      <c r="P36" s="107"/>
      <c r="Q36" s="69"/>
      <c r="R36" s="69"/>
      <c r="S36" s="104"/>
      <c r="T36" s="99">
        <v>46</v>
      </c>
      <c r="U36" s="68">
        <f t="shared" si="25"/>
        <v>1.0690216128282592</v>
      </c>
      <c r="V36" s="68">
        <f t="shared" si="26"/>
        <v>2.806589383770592</v>
      </c>
      <c r="W36" s="82">
        <f t="shared" si="13"/>
        <v>7.169464316329234E-2</v>
      </c>
    </row>
    <row r="37" spans="1:23" x14ac:dyDescent="0.25">
      <c r="A37" s="222"/>
      <c r="B37" s="116" t="s">
        <v>18</v>
      </c>
      <c r="C37" s="157">
        <v>1685</v>
      </c>
      <c r="D37" s="155">
        <v>999</v>
      </c>
      <c r="E37" s="155">
        <v>686</v>
      </c>
      <c r="F37" s="155">
        <v>480</v>
      </c>
      <c r="G37" s="164">
        <v>444</v>
      </c>
      <c r="H37" s="99">
        <f>H38-SUM(H33:H36)</f>
        <v>1414</v>
      </c>
      <c r="I37" s="68">
        <f t="shared" si="23"/>
        <v>9.1604042498056497</v>
      </c>
      <c r="J37" s="68">
        <f t="shared" si="10"/>
        <v>83.916913946587542</v>
      </c>
      <c r="K37" s="82">
        <f t="shared" si="6"/>
        <v>0.62884690646458175</v>
      </c>
      <c r="L37" s="99">
        <f>L38-SUM(L33:L36)</f>
        <v>105</v>
      </c>
      <c r="M37" s="68">
        <f t="shared" si="24"/>
        <v>5.5089192025183626</v>
      </c>
      <c r="N37" s="68">
        <f t="shared" si="12"/>
        <v>6.2314540059347179</v>
      </c>
      <c r="O37" s="82">
        <f t="shared" si="7"/>
        <v>0.39729085474289605</v>
      </c>
      <c r="P37" s="107"/>
      <c r="Q37" s="69"/>
      <c r="R37" s="69"/>
      <c r="S37" s="104"/>
      <c r="T37" s="99">
        <f>T38-SUM(T33:T36)</f>
        <v>166</v>
      </c>
      <c r="U37" s="68">
        <f t="shared" si="25"/>
        <v>3.8577736462932837</v>
      </c>
      <c r="V37" s="68">
        <f t="shared" si="26"/>
        <v>9.8516320474777448</v>
      </c>
      <c r="W37" s="82">
        <f t="shared" si="13"/>
        <v>0.25872414706753322</v>
      </c>
    </row>
    <row r="38" spans="1:23" ht="15" customHeight="1" x14ac:dyDescent="0.25">
      <c r="A38" s="223"/>
      <c r="B38" s="117" t="s">
        <v>23</v>
      </c>
      <c r="C38" s="189">
        <f>SUM(C33:C37)</f>
        <v>21645</v>
      </c>
      <c r="D38" s="184">
        <v>15796</v>
      </c>
      <c r="E38" s="184">
        <v>5849</v>
      </c>
      <c r="F38" s="184">
        <v>6701</v>
      </c>
      <c r="G38" s="190">
        <v>5390</v>
      </c>
      <c r="H38" s="100">
        <v>15436</v>
      </c>
      <c r="I38" s="83">
        <f t="shared" si="23"/>
        <v>100</v>
      </c>
      <c r="J38" s="84">
        <f t="shared" si="10"/>
        <v>71.314391314391315</v>
      </c>
      <c r="K38" s="85">
        <f t="shared" si="6"/>
        <v>6.8648379407265097</v>
      </c>
      <c r="L38" s="100">
        <v>1906</v>
      </c>
      <c r="M38" s="83">
        <f t="shared" si="24"/>
        <v>100</v>
      </c>
      <c r="N38" s="84">
        <f t="shared" si="12"/>
        <v>8.8057288057288066</v>
      </c>
      <c r="O38" s="85">
        <f t="shared" si="7"/>
        <v>7.2117749441900942</v>
      </c>
      <c r="P38" s="110"/>
      <c r="Q38" s="111"/>
      <c r="R38" s="111"/>
      <c r="S38" s="106"/>
      <c r="T38" s="100">
        <v>4303</v>
      </c>
      <c r="U38" s="83">
        <f t="shared" si="25"/>
        <v>100</v>
      </c>
      <c r="V38" s="84">
        <f t="shared" si="26"/>
        <v>19.87987987987988</v>
      </c>
      <c r="W38" s="85">
        <f t="shared" si="13"/>
        <v>6.7065662941662376</v>
      </c>
    </row>
    <row r="39" spans="1:23" ht="15" customHeight="1" x14ac:dyDescent="0.25">
      <c r="A39" s="218" t="s">
        <v>115</v>
      </c>
      <c r="B39" s="113" t="s">
        <v>116</v>
      </c>
      <c r="C39" s="95">
        <v>7273</v>
      </c>
      <c r="D39" s="152">
        <v>5769</v>
      </c>
      <c r="E39" s="152">
        <v>1504</v>
      </c>
      <c r="F39" s="152">
        <v>2091</v>
      </c>
      <c r="G39" s="160">
        <v>1865</v>
      </c>
      <c r="H39" s="95">
        <v>5980</v>
      </c>
      <c r="I39" s="70">
        <f t="shared" ref="I39:I44" si="27">100*H39/H$44</f>
        <v>43.815943728018759</v>
      </c>
      <c r="J39" s="70">
        <f t="shared" si="10"/>
        <v>82.221916678124572</v>
      </c>
      <c r="K39" s="86">
        <f t="shared" si="6"/>
        <v>2.6594798448785002</v>
      </c>
      <c r="L39" s="95">
        <v>1248</v>
      </c>
      <c r="M39" s="70">
        <f t="shared" ref="M39:M44" si="28">100*L39/L$44</f>
        <v>45.283018867924525</v>
      </c>
      <c r="N39" s="70">
        <f t="shared" si="12"/>
        <v>17.159356524130345</v>
      </c>
      <c r="O39" s="86">
        <f t="shared" si="7"/>
        <v>4.7220855878012786</v>
      </c>
      <c r="P39" s="108"/>
      <c r="Q39" s="109"/>
      <c r="R39" s="109"/>
      <c r="S39" s="102"/>
      <c r="T39" s="95">
        <v>45</v>
      </c>
      <c r="U39" s="70">
        <f t="shared" ref="U39:U44" si="29">100*T39/T$44</f>
        <v>4.797441364605544</v>
      </c>
      <c r="V39" s="70">
        <f t="shared" si="26"/>
        <v>0.61872679774508454</v>
      </c>
      <c r="W39" s="86">
        <f t="shared" si="13"/>
        <v>7.0136063964090334E-2</v>
      </c>
    </row>
    <row r="40" spans="1:23" x14ac:dyDescent="0.25">
      <c r="A40" s="219"/>
      <c r="B40" s="113" t="s">
        <v>117</v>
      </c>
      <c r="C40" s="96">
        <v>5021</v>
      </c>
      <c r="D40" s="153">
        <v>3404</v>
      </c>
      <c r="E40" s="153">
        <v>1617</v>
      </c>
      <c r="F40" s="153">
        <v>1618</v>
      </c>
      <c r="G40" s="161">
        <v>1182</v>
      </c>
      <c r="H40" s="96">
        <v>4135</v>
      </c>
      <c r="I40" s="66">
        <f t="shared" si="27"/>
        <v>30.297479484173504</v>
      </c>
      <c r="J40" s="66">
        <f t="shared" si="10"/>
        <v>82.354112726548493</v>
      </c>
      <c r="K40" s="87">
        <f t="shared" si="6"/>
        <v>1.8389547087914042</v>
      </c>
      <c r="L40" s="96">
        <v>863</v>
      </c>
      <c r="M40" s="66">
        <f t="shared" si="28"/>
        <v>31.313497822931787</v>
      </c>
      <c r="N40" s="66">
        <f t="shared" si="12"/>
        <v>17.187811192989443</v>
      </c>
      <c r="O40" s="87">
        <f t="shared" si="7"/>
        <v>3.2653524537439935</v>
      </c>
      <c r="P40" s="107"/>
      <c r="Q40" s="69"/>
      <c r="R40" s="69"/>
      <c r="S40" s="104"/>
      <c r="T40" s="96">
        <v>23</v>
      </c>
      <c r="U40" s="66">
        <f t="shared" si="29"/>
        <v>2.4520255863539444</v>
      </c>
      <c r="V40" s="66">
        <f t="shared" si="26"/>
        <v>0.45807608046205933</v>
      </c>
      <c r="W40" s="87">
        <f t="shared" si="13"/>
        <v>3.584732158164617E-2</v>
      </c>
    </row>
    <row r="41" spans="1:23" x14ac:dyDescent="0.25">
      <c r="A41" s="219"/>
      <c r="B41" s="113" t="s">
        <v>118</v>
      </c>
      <c r="C41" s="96">
        <v>2420</v>
      </c>
      <c r="D41" s="153">
        <v>1769</v>
      </c>
      <c r="E41" s="153">
        <v>651</v>
      </c>
      <c r="F41" s="153">
        <v>998</v>
      </c>
      <c r="G41" s="161">
        <v>415</v>
      </c>
      <c r="H41" s="96">
        <v>1264</v>
      </c>
      <c r="I41" s="66">
        <f t="shared" si="27"/>
        <v>9.2614302461899172</v>
      </c>
      <c r="J41" s="66">
        <f t="shared" si="10"/>
        <v>52.231404958677686</v>
      </c>
      <c r="K41" s="87">
        <f t="shared" si="6"/>
        <v>0.5621375458070943</v>
      </c>
      <c r="L41" s="96">
        <v>352</v>
      </c>
      <c r="M41" s="66">
        <f t="shared" si="28"/>
        <v>12.772133526850508</v>
      </c>
      <c r="N41" s="66">
        <f t="shared" si="12"/>
        <v>14.545454545454545</v>
      </c>
      <c r="O41" s="87">
        <f t="shared" si="7"/>
        <v>1.3318702939952325</v>
      </c>
      <c r="P41" s="107"/>
      <c r="Q41" s="69"/>
      <c r="R41" s="69"/>
      <c r="S41" s="104"/>
      <c r="T41" s="96">
        <v>804</v>
      </c>
      <c r="U41" s="66">
        <f t="shared" si="29"/>
        <v>85.714285714285708</v>
      </c>
      <c r="V41" s="66">
        <f t="shared" si="26"/>
        <v>33.223140495867767</v>
      </c>
      <c r="W41" s="87">
        <f t="shared" si="13"/>
        <v>1.2530976761584141</v>
      </c>
    </row>
    <row r="42" spans="1:23" x14ac:dyDescent="0.25">
      <c r="A42" s="219"/>
      <c r="B42" s="113" t="s">
        <v>119</v>
      </c>
      <c r="C42" s="96">
        <v>1274</v>
      </c>
      <c r="D42" s="153">
        <v>844</v>
      </c>
      <c r="E42" s="153">
        <v>430</v>
      </c>
      <c r="F42" s="153">
        <v>327</v>
      </c>
      <c r="G42" s="161">
        <v>339</v>
      </c>
      <c r="H42" s="96">
        <v>1128</v>
      </c>
      <c r="I42" s="66">
        <f t="shared" si="27"/>
        <v>8.2649472450175843</v>
      </c>
      <c r="J42" s="66">
        <f t="shared" ref="J42:J73" si="30">100*H42/C42</f>
        <v>88.540031397174261</v>
      </c>
      <c r="K42" s="87">
        <f t="shared" si="6"/>
        <v>0.50165439214430574</v>
      </c>
      <c r="L42" s="96">
        <v>139</v>
      </c>
      <c r="M42" s="66">
        <f t="shared" si="28"/>
        <v>5.0435413642960816</v>
      </c>
      <c r="N42" s="66">
        <f t="shared" ref="N42:N73" si="31">100*L42/C42</f>
        <v>10.910518053375196</v>
      </c>
      <c r="O42" s="87">
        <f t="shared" si="7"/>
        <v>0.5259374172310719</v>
      </c>
      <c r="P42" s="107"/>
      <c r="Q42" s="69"/>
      <c r="R42" s="69"/>
      <c r="S42" s="104"/>
      <c r="T42" s="96">
        <v>7</v>
      </c>
      <c r="U42" s="66">
        <f t="shared" si="29"/>
        <v>0.74626865671641796</v>
      </c>
      <c r="V42" s="66">
        <f t="shared" si="26"/>
        <v>0.5494505494505495</v>
      </c>
      <c r="W42" s="87">
        <f t="shared" si="13"/>
        <v>1.0910054394414052E-2</v>
      </c>
    </row>
    <row r="43" spans="1:23" ht="15" customHeight="1" x14ac:dyDescent="0.25">
      <c r="A43" s="219"/>
      <c r="B43" s="113" t="s">
        <v>18</v>
      </c>
      <c r="C43" s="96">
        <v>1354</v>
      </c>
      <c r="D43" s="153">
        <v>805</v>
      </c>
      <c r="E43" s="153">
        <v>549</v>
      </c>
      <c r="F43" s="153">
        <v>425</v>
      </c>
      <c r="G43" s="161">
        <v>315</v>
      </c>
      <c r="H43" s="96">
        <f>H44-SUM(H39:H42)</f>
        <v>1141</v>
      </c>
      <c r="I43" s="66">
        <f t="shared" si="27"/>
        <v>8.3601992966002339</v>
      </c>
      <c r="J43" s="66">
        <f t="shared" si="30"/>
        <v>84.26883308714919</v>
      </c>
      <c r="K43" s="87">
        <f t="shared" si="6"/>
        <v>0.50743587006795465</v>
      </c>
      <c r="L43" s="96">
        <f>L44-SUM(L39:L42)</f>
        <v>154</v>
      </c>
      <c r="M43" s="66">
        <f t="shared" si="28"/>
        <v>5.5878084179970973</v>
      </c>
      <c r="N43" s="66">
        <f t="shared" si="31"/>
        <v>11.37370753323486</v>
      </c>
      <c r="O43" s="87">
        <f t="shared" si="7"/>
        <v>0.58269325362291424</v>
      </c>
      <c r="P43" s="107"/>
      <c r="Q43" s="69"/>
      <c r="R43" s="69"/>
      <c r="S43" s="104"/>
      <c r="T43" s="96">
        <f>T44-SUM(T39:T42)</f>
        <v>59</v>
      </c>
      <c r="U43" s="66">
        <f t="shared" si="29"/>
        <v>6.2899786780383797</v>
      </c>
      <c r="V43" s="66">
        <f t="shared" si="26"/>
        <v>4.3574593796159524</v>
      </c>
      <c r="W43" s="87">
        <f t="shared" si="13"/>
        <v>9.1956172752918439E-2</v>
      </c>
    </row>
    <row r="44" spans="1:23" x14ac:dyDescent="0.25">
      <c r="A44" s="220"/>
      <c r="B44" s="114" t="s">
        <v>23</v>
      </c>
      <c r="C44" s="97">
        <f>SUM(C39:C43)</f>
        <v>17342</v>
      </c>
      <c r="D44" s="74">
        <v>12591</v>
      </c>
      <c r="E44" s="74">
        <v>4751</v>
      </c>
      <c r="F44" s="74">
        <v>5459</v>
      </c>
      <c r="G44" s="162">
        <v>4116</v>
      </c>
      <c r="H44" s="97">
        <v>13648</v>
      </c>
      <c r="I44" s="74">
        <f t="shared" si="27"/>
        <v>100</v>
      </c>
      <c r="J44" s="75">
        <f t="shared" si="30"/>
        <v>78.699111982470299</v>
      </c>
      <c r="K44" s="88">
        <f t="shared" si="6"/>
        <v>6.0696623616892591</v>
      </c>
      <c r="L44" s="97">
        <v>2756</v>
      </c>
      <c r="M44" s="74">
        <f t="shared" si="28"/>
        <v>100</v>
      </c>
      <c r="N44" s="75">
        <f t="shared" si="31"/>
        <v>15.892053973013493</v>
      </c>
      <c r="O44" s="88">
        <f t="shared" si="7"/>
        <v>10.427939006394491</v>
      </c>
      <c r="P44" s="110"/>
      <c r="Q44" s="111"/>
      <c r="R44" s="111"/>
      <c r="S44" s="106"/>
      <c r="T44" s="97">
        <v>938</v>
      </c>
      <c r="U44" s="74">
        <f t="shared" si="29"/>
        <v>100</v>
      </c>
      <c r="V44" s="75">
        <f t="shared" si="26"/>
        <v>5.4088340445162038</v>
      </c>
      <c r="W44" s="88">
        <f t="shared" si="13"/>
        <v>1.4619472888514831</v>
      </c>
    </row>
    <row r="45" spans="1:23" x14ac:dyDescent="0.25">
      <c r="A45" s="221" t="s">
        <v>120</v>
      </c>
      <c r="B45" s="116" t="s">
        <v>121</v>
      </c>
      <c r="C45" s="156">
        <v>4292</v>
      </c>
      <c r="D45" s="154">
        <v>3304</v>
      </c>
      <c r="E45" s="154">
        <v>988</v>
      </c>
      <c r="F45" s="154">
        <v>1321</v>
      </c>
      <c r="G45" s="163">
        <v>1093</v>
      </c>
      <c r="H45" s="98">
        <v>3342</v>
      </c>
      <c r="I45" s="80">
        <f t="shared" ref="I45:I50" si="32">100*H45/H$50</f>
        <v>40.279619139447995</v>
      </c>
      <c r="J45" s="80">
        <f t="shared" si="30"/>
        <v>77.865796831314071</v>
      </c>
      <c r="K45" s="81">
        <f t="shared" si="6"/>
        <v>1.4862845554488207</v>
      </c>
      <c r="L45" s="98">
        <v>923</v>
      </c>
      <c r="M45" s="80">
        <f t="shared" ref="M45:M50" si="33">100*L45/L$50</f>
        <v>39.027484143763211</v>
      </c>
      <c r="N45" s="80">
        <f t="shared" si="31"/>
        <v>21.505125815470642</v>
      </c>
      <c r="O45" s="81">
        <f t="shared" si="7"/>
        <v>3.4923757993113624</v>
      </c>
      <c r="P45" s="108"/>
      <c r="Q45" s="109"/>
      <c r="R45" s="109"/>
      <c r="S45" s="102"/>
      <c r="T45" s="98">
        <v>27</v>
      </c>
      <c r="U45" s="80">
        <f t="shared" ref="U45:U50" si="34">100*T45/T$50</f>
        <v>5.3677932405566597</v>
      </c>
      <c r="V45" s="80">
        <f t="shared" si="26"/>
        <v>0.62907735321528424</v>
      </c>
      <c r="W45" s="81">
        <f t="shared" si="13"/>
        <v>4.2081638378454203E-2</v>
      </c>
    </row>
    <row r="46" spans="1:23" x14ac:dyDescent="0.25">
      <c r="A46" s="222"/>
      <c r="B46" s="116" t="s">
        <v>122</v>
      </c>
      <c r="C46" s="157">
        <v>3353</v>
      </c>
      <c r="D46" s="155">
        <v>2436</v>
      </c>
      <c r="E46" s="155">
        <v>917</v>
      </c>
      <c r="F46" s="155">
        <v>1079</v>
      </c>
      <c r="G46" s="164">
        <v>885</v>
      </c>
      <c r="H46" s="99">
        <v>2494</v>
      </c>
      <c r="I46" s="68">
        <f t="shared" si="32"/>
        <v>30.059057490659274</v>
      </c>
      <c r="J46" s="68">
        <f t="shared" si="30"/>
        <v>74.381151207873543</v>
      </c>
      <c r="K46" s="82">
        <f t="shared" si="6"/>
        <v>1.1091543031984914</v>
      </c>
      <c r="L46" s="99">
        <v>849</v>
      </c>
      <c r="M46" s="68">
        <f t="shared" si="33"/>
        <v>35.898520084566599</v>
      </c>
      <c r="N46" s="68">
        <f t="shared" si="31"/>
        <v>25.320608410378764</v>
      </c>
      <c r="O46" s="82">
        <f t="shared" si="7"/>
        <v>3.212380339778274</v>
      </c>
      <c r="P46" s="107"/>
      <c r="Q46" s="69"/>
      <c r="R46" s="69"/>
      <c r="S46" s="104"/>
      <c r="T46" s="99">
        <v>10</v>
      </c>
      <c r="U46" s="68">
        <f t="shared" si="34"/>
        <v>1.9880715705765408</v>
      </c>
      <c r="V46" s="68">
        <f t="shared" si="26"/>
        <v>0.29824038174768863</v>
      </c>
      <c r="W46" s="82">
        <f t="shared" si="13"/>
        <v>1.5585791992020075E-2</v>
      </c>
    </row>
    <row r="47" spans="1:23" x14ac:dyDescent="0.25">
      <c r="A47" s="222"/>
      <c r="B47" s="116" t="s">
        <v>123</v>
      </c>
      <c r="C47" s="157">
        <v>1518</v>
      </c>
      <c r="D47" s="155">
        <v>1194</v>
      </c>
      <c r="E47" s="155">
        <v>324</v>
      </c>
      <c r="F47" s="155">
        <v>686</v>
      </c>
      <c r="G47" s="164">
        <v>265</v>
      </c>
      <c r="H47" s="99">
        <v>806</v>
      </c>
      <c r="I47" s="68">
        <f t="shared" si="32"/>
        <v>9.7143545859949381</v>
      </c>
      <c r="J47" s="68">
        <f t="shared" si="30"/>
        <v>53.096179183135703</v>
      </c>
      <c r="K47" s="82">
        <f t="shared" si="6"/>
        <v>0.35845163126623258</v>
      </c>
      <c r="L47" s="99">
        <v>273</v>
      </c>
      <c r="M47" s="68">
        <f t="shared" si="33"/>
        <v>11.543340380549683</v>
      </c>
      <c r="N47" s="68">
        <f t="shared" si="31"/>
        <v>17.984189723320156</v>
      </c>
      <c r="O47" s="82">
        <f t="shared" si="7"/>
        <v>1.0329562223315298</v>
      </c>
      <c r="P47" s="107"/>
      <c r="Q47" s="69"/>
      <c r="R47" s="69"/>
      <c r="S47" s="104"/>
      <c r="T47" s="99">
        <v>439</v>
      </c>
      <c r="U47" s="68">
        <f t="shared" si="34"/>
        <v>87.276341948310133</v>
      </c>
      <c r="V47" s="68">
        <f t="shared" si="26"/>
        <v>28.919631093544137</v>
      </c>
      <c r="W47" s="82">
        <f t="shared" si="13"/>
        <v>0.68421626844968131</v>
      </c>
    </row>
    <row r="48" spans="1:23" ht="15" customHeight="1" x14ac:dyDescent="0.25">
      <c r="A48" s="222"/>
      <c r="B48" s="116" t="s">
        <v>124</v>
      </c>
      <c r="C48" s="157">
        <v>985</v>
      </c>
      <c r="D48" s="155">
        <v>764</v>
      </c>
      <c r="E48" s="155">
        <v>221</v>
      </c>
      <c r="F48" s="155">
        <v>264</v>
      </c>
      <c r="G48" s="164">
        <v>272</v>
      </c>
      <c r="H48" s="99">
        <v>836</v>
      </c>
      <c r="I48" s="68">
        <f t="shared" si="32"/>
        <v>10.075931059419068</v>
      </c>
      <c r="J48" s="68">
        <f t="shared" si="30"/>
        <v>84.873096446700501</v>
      </c>
      <c r="K48" s="82">
        <f t="shared" si="6"/>
        <v>0.3717935033977301</v>
      </c>
      <c r="L48" s="99">
        <v>144</v>
      </c>
      <c r="M48" s="68">
        <f t="shared" si="33"/>
        <v>6.088794926004228</v>
      </c>
      <c r="N48" s="68">
        <f t="shared" si="31"/>
        <v>14.619289340101522</v>
      </c>
      <c r="O48" s="82">
        <f t="shared" si="7"/>
        <v>0.54485602936168598</v>
      </c>
      <c r="P48" s="107"/>
      <c r="Q48" s="69"/>
      <c r="R48" s="69"/>
      <c r="S48" s="104"/>
      <c r="T48" s="99">
        <v>5</v>
      </c>
      <c r="U48" s="68">
        <f t="shared" si="34"/>
        <v>0.99403578528827041</v>
      </c>
      <c r="V48" s="68">
        <f t="shared" si="26"/>
        <v>0.50761421319796951</v>
      </c>
      <c r="W48" s="82">
        <f t="shared" si="13"/>
        <v>7.7928959960100377E-3</v>
      </c>
    </row>
    <row r="49" spans="1:23" x14ac:dyDescent="0.25">
      <c r="A49" s="222"/>
      <c r="B49" s="116" t="s">
        <v>18</v>
      </c>
      <c r="C49" s="157">
        <v>1017</v>
      </c>
      <c r="D49" s="155">
        <v>697</v>
      </c>
      <c r="E49" s="155">
        <v>320</v>
      </c>
      <c r="F49" s="155">
        <v>335</v>
      </c>
      <c r="G49" s="164">
        <v>251</v>
      </c>
      <c r="H49" s="99">
        <f>H50-SUM(H45:H48)</f>
        <v>819</v>
      </c>
      <c r="I49" s="68">
        <f t="shared" si="32"/>
        <v>9.8710377244787271</v>
      </c>
      <c r="J49" s="68">
        <f t="shared" si="30"/>
        <v>80.530973451327441</v>
      </c>
      <c r="K49" s="82">
        <f t="shared" si="6"/>
        <v>0.3642331091898815</v>
      </c>
      <c r="L49" s="99">
        <f>L50-SUM(L45:L48)</f>
        <v>176</v>
      </c>
      <c r="M49" s="68">
        <f t="shared" si="33"/>
        <v>7.441860465116279</v>
      </c>
      <c r="N49" s="68">
        <f t="shared" si="31"/>
        <v>17.305801376597838</v>
      </c>
      <c r="O49" s="82">
        <f t="shared" si="7"/>
        <v>0.66593514699761625</v>
      </c>
      <c r="P49" s="107"/>
      <c r="Q49" s="69"/>
      <c r="R49" s="69"/>
      <c r="S49" s="104"/>
      <c r="T49" s="99">
        <f>T50-SUM(T45:T48)</f>
        <v>22</v>
      </c>
      <c r="U49" s="68">
        <f t="shared" si="34"/>
        <v>4.3737574552683895</v>
      </c>
      <c r="V49" s="68">
        <f t="shared" si="26"/>
        <v>2.1632251720747298</v>
      </c>
      <c r="W49" s="82">
        <f t="shared" si="13"/>
        <v>3.4288742382444164E-2</v>
      </c>
    </row>
    <row r="50" spans="1:23" x14ac:dyDescent="0.25">
      <c r="A50" s="223"/>
      <c r="B50" s="117" t="s">
        <v>23</v>
      </c>
      <c r="C50" s="189">
        <f>SUM(C45:C49)</f>
        <v>11165</v>
      </c>
      <c r="D50" s="184">
        <v>8395</v>
      </c>
      <c r="E50" s="184">
        <v>2770</v>
      </c>
      <c r="F50" s="184">
        <v>3685</v>
      </c>
      <c r="G50" s="190">
        <v>2766</v>
      </c>
      <c r="H50" s="100">
        <v>8297</v>
      </c>
      <c r="I50" s="83">
        <f t="shared" si="32"/>
        <v>100</v>
      </c>
      <c r="J50" s="84">
        <f t="shared" si="30"/>
        <v>74.312583967756382</v>
      </c>
      <c r="K50" s="85">
        <f t="shared" si="6"/>
        <v>3.6899171025011563</v>
      </c>
      <c r="L50" s="100">
        <v>2365</v>
      </c>
      <c r="M50" s="83">
        <f t="shared" si="33"/>
        <v>100</v>
      </c>
      <c r="N50" s="84">
        <f t="shared" si="31"/>
        <v>21.182266009852217</v>
      </c>
      <c r="O50" s="85">
        <f t="shared" si="7"/>
        <v>8.9485035377804678</v>
      </c>
      <c r="P50" s="110"/>
      <c r="Q50" s="111"/>
      <c r="R50" s="111"/>
      <c r="S50" s="106"/>
      <c r="T50" s="100">
        <v>503</v>
      </c>
      <c r="U50" s="83">
        <f t="shared" si="34"/>
        <v>100</v>
      </c>
      <c r="V50" s="84">
        <f t="shared" si="26"/>
        <v>4.5051500223914021</v>
      </c>
      <c r="W50" s="85">
        <f t="shared" si="13"/>
        <v>0.78396533719860972</v>
      </c>
    </row>
    <row r="51" spans="1:23" ht="15" customHeight="1" x14ac:dyDescent="0.25">
      <c r="A51" s="209" t="s">
        <v>125</v>
      </c>
      <c r="B51" s="113" t="s">
        <v>126</v>
      </c>
      <c r="C51" s="95">
        <v>5861</v>
      </c>
      <c r="D51" s="152">
        <v>3617</v>
      </c>
      <c r="E51" s="152">
        <v>2244</v>
      </c>
      <c r="F51" s="152">
        <v>1649</v>
      </c>
      <c r="G51" s="160">
        <v>1514</v>
      </c>
      <c r="H51" s="95">
        <v>2883</v>
      </c>
      <c r="I51" s="70">
        <f t="shared" ref="I51:I57" si="35">100*H51/H$57</f>
        <v>37.72079026560251</v>
      </c>
      <c r="J51" s="70">
        <f t="shared" si="30"/>
        <v>49.189558095888074</v>
      </c>
      <c r="K51" s="86">
        <f t="shared" si="6"/>
        <v>1.282153911836909</v>
      </c>
      <c r="L51" s="95">
        <v>173</v>
      </c>
      <c r="M51" s="70">
        <f t="shared" ref="M51:M57" si="36">100*L51/L$57</f>
        <v>43.467336683417088</v>
      </c>
      <c r="N51" s="70">
        <f t="shared" si="31"/>
        <v>2.9517147244497526</v>
      </c>
      <c r="O51" s="86">
        <f t="shared" si="7"/>
        <v>0.65458397971924775</v>
      </c>
      <c r="P51" s="108"/>
      <c r="Q51" s="109"/>
      <c r="R51" s="109"/>
      <c r="S51" s="102"/>
      <c r="T51" s="95">
        <v>2805</v>
      </c>
      <c r="U51" s="70">
        <f t="shared" ref="U51:U57" si="37">100*T51/T$57</f>
        <v>91.997376188914401</v>
      </c>
      <c r="V51" s="70">
        <f t="shared" si="26"/>
        <v>47.858727179662175</v>
      </c>
      <c r="W51" s="86">
        <f t="shared" si="13"/>
        <v>4.3718146537616311</v>
      </c>
    </row>
    <row r="52" spans="1:23" x14ac:dyDescent="0.25">
      <c r="A52" s="210"/>
      <c r="B52" s="113" t="s">
        <v>127</v>
      </c>
      <c r="C52" s="96">
        <v>1764</v>
      </c>
      <c r="D52" s="153">
        <v>996</v>
      </c>
      <c r="E52" s="153">
        <v>768</v>
      </c>
      <c r="F52" s="153">
        <v>447</v>
      </c>
      <c r="G52" s="161">
        <v>523</v>
      </c>
      <c r="H52" s="96">
        <v>1640</v>
      </c>
      <c r="I52" s="66">
        <f t="shared" si="35"/>
        <v>21.45754284966636</v>
      </c>
      <c r="J52" s="66">
        <f t="shared" si="30"/>
        <v>92.97052154195012</v>
      </c>
      <c r="K52" s="87">
        <f t="shared" si="6"/>
        <v>0.72935567652186284</v>
      </c>
      <c r="L52" s="96">
        <v>69</v>
      </c>
      <c r="M52" s="66">
        <f t="shared" si="36"/>
        <v>17.336683417085428</v>
      </c>
      <c r="N52" s="66">
        <f t="shared" si="31"/>
        <v>3.9115646258503403</v>
      </c>
      <c r="O52" s="87">
        <f t="shared" si="7"/>
        <v>0.26107684740247455</v>
      </c>
      <c r="P52" s="107"/>
      <c r="Q52" s="69"/>
      <c r="R52" s="69"/>
      <c r="S52" s="104"/>
      <c r="T52" s="96">
        <v>55</v>
      </c>
      <c r="U52" s="66">
        <f t="shared" si="37"/>
        <v>1.8038701213512627</v>
      </c>
      <c r="V52" s="66">
        <f t="shared" si="26"/>
        <v>3.1179138321995463</v>
      </c>
      <c r="W52" s="87">
        <f t="shared" si="13"/>
        <v>8.5721855956110413E-2</v>
      </c>
    </row>
    <row r="53" spans="1:23" ht="15" customHeight="1" x14ac:dyDescent="0.25">
      <c r="A53" s="210"/>
      <c r="B53" s="113" t="s">
        <v>128</v>
      </c>
      <c r="C53" s="96">
        <v>1142</v>
      </c>
      <c r="D53" s="153">
        <v>644</v>
      </c>
      <c r="E53" s="153">
        <v>498</v>
      </c>
      <c r="F53" s="153">
        <v>253</v>
      </c>
      <c r="G53" s="161">
        <v>320</v>
      </c>
      <c r="H53" s="96">
        <v>1061</v>
      </c>
      <c r="I53" s="66">
        <f t="shared" si="35"/>
        <v>13.881983514326835</v>
      </c>
      <c r="J53" s="66">
        <f t="shared" si="30"/>
        <v>92.907180385288967</v>
      </c>
      <c r="K53" s="87">
        <f t="shared" si="6"/>
        <v>0.47185754438396127</v>
      </c>
      <c r="L53" s="96">
        <v>54</v>
      </c>
      <c r="M53" s="66">
        <f t="shared" si="36"/>
        <v>13.5678391959799</v>
      </c>
      <c r="N53" s="66">
        <f t="shared" si="31"/>
        <v>4.7285464098073557</v>
      </c>
      <c r="O53" s="87">
        <f t="shared" si="7"/>
        <v>0.20432101101063227</v>
      </c>
      <c r="P53" s="107"/>
      <c r="Q53" s="69"/>
      <c r="R53" s="69"/>
      <c r="S53" s="104"/>
      <c r="T53" s="96">
        <v>27</v>
      </c>
      <c r="U53" s="66">
        <f t="shared" si="37"/>
        <v>0.88553624139061993</v>
      </c>
      <c r="V53" s="66">
        <f t="shared" si="26"/>
        <v>2.3642732049036779</v>
      </c>
      <c r="W53" s="87">
        <f t="shared" si="13"/>
        <v>4.2081638378454203E-2</v>
      </c>
    </row>
    <row r="54" spans="1:23" x14ac:dyDescent="0.25">
      <c r="A54" s="210"/>
      <c r="B54" s="113" t="s">
        <v>129</v>
      </c>
      <c r="C54" s="96">
        <v>954</v>
      </c>
      <c r="D54" s="153">
        <v>659</v>
      </c>
      <c r="E54" s="153">
        <v>295</v>
      </c>
      <c r="F54" s="153">
        <v>227</v>
      </c>
      <c r="G54" s="161">
        <v>290</v>
      </c>
      <c r="H54" s="96">
        <v>888</v>
      </c>
      <c r="I54" s="66">
        <f t="shared" si="35"/>
        <v>11.61847442103886</v>
      </c>
      <c r="J54" s="66">
        <f t="shared" si="30"/>
        <v>93.081761006289312</v>
      </c>
      <c r="K54" s="87">
        <f t="shared" si="6"/>
        <v>0.39491941509232575</v>
      </c>
      <c r="L54" s="96">
        <v>39</v>
      </c>
      <c r="M54" s="66">
        <f t="shared" si="36"/>
        <v>9.7989949748743719</v>
      </c>
      <c r="N54" s="66">
        <f t="shared" si="31"/>
        <v>4.0880503144654092</v>
      </c>
      <c r="O54" s="87">
        <f t="shared" si="7"/>
        <v>0.14756517461878996</v>
      </c>
      <c r="P54" s="107"/>
      <c r="Q54" s="69"/>
      <c r="R54" s="69"/>
      <c r="S54" s="104"/>
      <c r="T54" s="96">
        <v>27</v>
      </c>
      <c r="U54" s="66">
        <f t="shared" si="37"/>
        <v>0.88553624139061993</v>
      </c>
      <c r="V54" s="66">
        <f t="shared" si="26"/>
        <v>2.8301886792452828</v>
      </c>
      <c r="W54" s="87">
        <f t="shared" si="13"/>
        <v>4.2081638378454203E-2</v>
      </c>
    </row>
    <row r="55" spans="1:23" x14ac:dyDescent="0.25">
      <c r="A55" s="210"/>
      <c r="B55" s="113" t="s">
        <v>130</v>
      </c>
      <c r="C55" s="96">
        <v>701</v>
      </c>
      <c r="D55" s="153">
        <v>591</v>
      </c>
      <c r="E55" s="153">
        <v>110</v>
      </c>
      <c r="F55" s="153">
        <v>172</v>
      </c>
      <c r="G55" s="161">
        <v>244</v>
      </c>
      <c r="H55" s="96">
        <v>637</v>
      </c>
      <c r="I55" s="66">
        <f t="shared" si="35"/>
        <v>8.3344236556326052</v>
      </c>
      <c r="J55" s="66">
        <f t="shared" si="30"/>
        <v>90.870185449358061</v>
      </c>
      <c r="K55" s="87">
        <f t="shared" si="6"/>
        <v>0.28329241825879675</v>
      </c>
      <c r="L55" s="96">
        <v>37</v>
      </c>
      <c r="M55" s="66">
        <f t="shared" si="36"/>
        <v>9.2964824120603016</v>
      </c>
      <c r="N55" s="66">
        <f t="shared" si="31"/>
        <v>5.2781740370898715</v>
      </c>
      <c r="O55" s="87">
        <f t="shared" si="7"/>
        <v>0.13999772976654432</v>
      </c>
      <c r="P55" s="107"/>
      <c r="Q55" s="69"/>
      <c r="R55" s="69"/>
      <c r="S55" s="104"/>
      <c r="T55" s="96">
        <v>27</v>
      </c>
      <c r="U55" s="66">
        <f t="shared" si="37"/>
        <v>0.88553624139061993</v>
      </c>
      <c r="V55" s="66">
        <f t="shared" si="26"/>
        <v>3.8516405135520686</v>
      </c>
      <c r="W55" s="87">
        <f t="shared" si="13"/>
        <v>4.2081638378454203E-2</v>
      </c>
    </row>
    <row r="56" spans="1:23" x14ac:dyDescent="0.25">
      <c r="A56" s="210"/>
      <c r="B56" s="113" t="s">
        <v>18</v>
      </c>
      <c r="C56" s="96">
        <v>668</v>
      </c>
      <c r="D56" s="153">
        <v>334</v>
      </c>
      <c r="E56" s="153">
        <v>334</v>
      </c>
      <c r="F56" s="153">
        <v>199</v>
      </c>
      <c r="G56" s="161">
        <v>160</v>
      </c>
      <c r="H56" s="96">
        <f>H57-SUM(H51:H55)</f>
        <v>534</v>
      </c>
      <c r="I56" s="66">
        <f t="shared" si="35"/>
        <v>6.9867852937328276</v>
      </c>
      <c r="J56" s="66">
        <f t="shared" si="30"/>
        <v>79.940119760479035</v>
      </c>
      <c r="K56" s="87">
        <f t="shared" si="6"/>
        <v>0.23748532394065536</v>
      </c>
      <c r="L56" s="96">
        <f>L57-SUM(L51:L55)</f>
        <v>26</v>
      </c>
      <c r="M56" s="66">
        <f t="shared" si="36"/>
        <v>6.5326633165829149</v>
      </c>
      <c r="N56" s="66">
        <f t="shared" si="31"/>
        <v>3.8922155688622753</v>
      </c>
      <c r="O56" s="87">
        <f t="shared" si="7"/>
        <v>9.8376783079193314E-2</v>
      </c>
      <c r="P56" s="107"/>
      <c r="Q56" s="69"/>
      <c r="R56" s="69"/>
      <c r="S56" s="104"/>
      <c r="T56" s="96">
        <f>T57-SUM(T51:T55)</f>
        <v>108</v>
      </c>
      <c r="U56" s="66">
        <f t="shared" si="37"/>
        <v>3.5421449655624797</v>
      </c>
      <c r="V56" s="66">
        <f t="shared" si="26"/>
        <v>16.167664670658684</v>
      </c>
      <c r="W56" s="87">
        <f t="shared" si="13"/>
        <v>0.16832655351381681</v>
      </c>
    </row>
    <row r="57" spans="1:23" x14ac:dyDescent="0.25">
      <c r="A57" s="211"/>
      <c r="B57" s="114" t="s">
        <v>23</v>
      </c>
      <c r="C57" s="97">
        <f>SUM(C51:C56)</f>
        <v>11090</v>
      </c>
      <c r="D57" s="74">
        <v>6841</v>
      </c>
      <c r="E57" s="74">
        <v>4249</v>
      </c>
      <c r="F57" s="74">
        <v>2947</v>
      </c>
      <c r="G57" s="162">
        <v>3051</v>
      </c>
      <c r="H57" s="97">
        <v>7643</v>
      </c>
      <c r="I57" s="74">
        <f t="shared" si="35"/>
        <v>100</v>
      </c>
      <c r="J57" s="75">
        <f t="shared" si="30"/>
        <v>68.917944093778175</v>
      </c>
      <c r="K57" s="88">
        <f t="shared" si="6"/>
        <v>3.3990642900345112</v>
      </c>
      <c r="L57" s="97">
        <v>398</v>
      </c>
      <c r="M57" s="74">
        <f t="shared" si="36"/>
        <v>100</v>
      </c>
      <c r="N57" s="75">
        <f t="shared" si="31"/>
        <v>3.5888187556357076</v>
      </c>
      <c r="O57" s="88">
        <f t="shared" si="7"/>
        <v>1.5059215255968823</v>
      </c>
      <c r="P57" s="110"/>
      <c r="Q57" s="111"/>
      <c r="R57" s="111"/>
      <c r="S57" s="106"/>
      <c r="T57" s="97">
        <v>3049</v>
      </c>
      <c r="U57" s="74">
        <f t="shared" si="37"/>
        <v>100</v>
      </c>
      <c r="V57" s="75">
        <f t="shared" si="26"/>
        <v>27.493237150586115</v>
      </c>
      <c r="W57" s="88">
        <f t="shared" si="13"/>
        <v>4.7521079783669204</v>
      </c>
    </row>
    <row r="58" spans="1:23" ht="15" customHeight="1" x14ac:dyDescent="0.25">
      <c r="A58" s="212" t="s">
        <v>131</v>
      </c>
      <c r="B58" s="116" t="s">
        <v>132</v>
      </c>
      <c r="C58" s="156">
        <v>4174</v>
      </c>
      <c r="D58" s="154">
        <v>3429</v>
      </c>
      <c r="E58" s="154">
        <v>745</v>
      </c>
      <c r="F58" s="154">
        <v>1212</v>
      </c>
      <c r="G58" s="163">
        <v>1077</v>
      </c>
      <c r="H58" s="98">
        <v>3780</v>
      </c>
      <c r="I58" s="80">
        <f t="shared" ref="I58:I63" si="38">100*H58/H$63</f>
        <v>45.57511454063178</v>
      </c>
      <c r="J58" s="80">
        <f t="shared" si="30"/>
        <v>90.560613320555817</v>
      </c>
      <c r="K58" s="81">
        <f t="shared" si="6"/>
        <v>1.6810758885686841</v>
      </c>
      <c r="L58" s="98">
        <v>371</v>
      </c>
      <c r="M58" s="80">
        <f t="shared" ref="M58:M63" si="39">100*L58/L$63</f>
        <v>46.962025316455694</v>
      </c>
      <c r="N58" s="80">
        <f t="shared" si="31"/>
        <v>8.888356492573072</v>
      </c>
      <c r="O58" s="81">
        <f t="shared" si="7"/>
        <v>1.403761020091566</v>
      </c>
      <c r="P58" s="108"/>
      <c r="Q58" s="109"/>
      <c r="R58" s="109"/>
      <c r="S58" s="102"/>
      <c r="T58" s="98">
        <v>23</v>
      </c>
      <c r="U58" s="80">
        <f t="shared" ref="U58:U63" si="40">100*T58/T$63</f>
        <v>6.666666666666667</v>
      </c>
      <c r="V58" s="80">
        <f t="shared" si="26"/>
        <v>0.55103018687110683</v>
      </c>
      <c r="W58" s="81">
        <f t="shared" si="13"/>
        <v>3.584732158164617E-2</v>
      </c>
    </row>
    <row r="59" spans="1:23" x14ac:dyDescent="0.25">
      <c r="A59" s="213"/>
      <c r="B59" s="116" t="s">
        <v>133</v>
      </c>
      <c r="C59" s="157">
        <v>1731</v>
      </c>
      <c r="D59" s="155">
        <v>1455</v>
      </c>
      <c r="E59" s="155">
        <v>276</v>
      </c>
      <c r="F59" s="155">
        <v>473</v>
      </c>
      <c r="G59" s="164">
        <v>489</v>
      </c>
      <c r="H59" s="99">
        <v>1574</v>
      </c>
      <c r="I59" s="68">
        <f t="shared" si="38"/>
        <v>18.977574149987944</v>
      </c>
      <c r="J59" s="68">
        <f t="shared" si="30"/>
        <v>90.930098209127678</v>
      </c>
      <c r="K59" s="82">
        <f t="shared" si="6"/>
        <v>0.7000035578325684</v>
      </c>
      <c r="L59" s="99">
        <v>152</v>
      </c>
      <c r="M59" s="68">
        <f t="shared" si="39"/>
        <v>19.240506329113924</v>
      </c>
      <c r="N59" s="68">
        <f t="shared" si="31"/>
        <v>8.7810514153668393</v>
      </c>
      <c r="O59" s="82">
        <f t="shared" si="7"/>
        <v>0.57512580877066855</v>
      </c>
      <c r="P59" s="107"/>
      <c r="Q59" s="69"/>
      <c r="R59" s="69"/>
      <c r="S59" s="104"/>
      <c r="T59" s="99">
        <v>5</v>
      </c>
      <c r="U59" s="68">
        <f t="shared" si="40"/>
        <v>1.4492753623188406</v>
      </c>
      <c r="V59" s="68">
        <f t="shared" si="26"/>
        <v>0.28885037550548814</v>
      </c>
      <c r="W59" s="82">
        <f t="shared" si="13"/>
        <v>7.7928959960100377E-3</v>
      </c>
    </row>
    <row r="60" spans="1:23" x14ac:dyDescent="0.25">
      <c r="A60" s="213"/>
      <c r="B60" s="116" t="s">
        <v>134</v>
      </c>
      <c r="C60" s="157">
        <v>1139</v>
      </c>
      <c r="D60" s="155">
        <v>978</v>
      </c>
      <c r="E60" s="155">
        <v>161</v>
      </c>
      <c r="F60" s="155">
        <v>394</v>
      </c>
      <c r="G60" s="164">
        <v>292</v>
      </c>
      <c r="H60" s="99">
        <v>750</v>
      </c>
      <c r="I60" s="68">
        <f t="shared" si="38"/>
        <v>9.0426814564745595</v>
      </c>
      <c r="J60" s="68">
        <f t="shared" si="30"/>
        <v>65.847234416154521</v>
      </c>
      <c r="K60" s="82">
        <f t="shared" si="6"/>
        <v>0.3335468032874373</v>
      </c>
      <c r="L60" s="99">
        <v>97</v>
      </c>
      <c r="M60" s="68">
        <f t="shared" si="39"/>
        <v>12.278481012658228</v>
      </c>
      <c r="N60" s="68">
        <f t="shared" si="31"/>
        <v>8.5162423178226518</v>
      </c>
      <c r="O60" s="82">
        <f t="shared" si="7"/>
        <v>0.36702107533391348</v>
      </c>
      <c r="P60" s="107"/>
      <c r="Q60" s="69"/>
      <c r="R60" s="69"/>
      <c r="S60" s="104"/>
      <c r="T60" s="99">
        <v>292</v>
      </c>
      <c r="U60" s="68">
        <f t="shared" si="40"/>
        <v>84.637681159420296</v>
      </c>
      <c r="V60" s="68">
        <f t="shared" si="26"/>
        <v>25.636523266022827</v>
      </c>
      <c r="W60" s="82">
        <f t="shared" si="13"/>
        <v>0.45510512616698617</v>
      </c>
    </row>
    <row r="61" spans="1:23" x14ac:dyDescent="0.25">
      <c r="A61" s="213"/>
      <c r="B61" s="116" t="s">
        <v>135</v>
      </c>
      <c r="C61" s="157">
        <v>1067</v>
      </c>
      <c r="D61" s="155">
        <v>936</v>
      </c>
      <c r="E61" s="155">
        <v>131</v>
      </c>
      <c r="F61" s="155">
        <v>262</v>
      </c>
      <c r="G61" s="164">
        <v>309</v>
      </c>
      <c r="H61" s="99">
        <v>987</v>
      </c>
      <c r="I61" s="68">
        <f t="shared" si="38"/>
        <v>11.900168796720521</v>
      </c>
      <c r="J61" s="68">
        <f t="shared" si="30"/>
        <v>92.502343017806936</v>
      </c>
      <c r="K61" s="82">
        <f t="shared" si="6"/>
        <v>0.43894759312626747</v>
      </c>
      <c r="L61" s="99">
        <v>76</v>
      </c>
      <c r="M61" s="68">
        <f t="shared" si="39"/>
        <v>9.6202531645569618</v>
      </c>
      <c r="N61" s="68">
        <f t="shared" si="31"/>
        <v>7.1227741330834116</v>
      </c>
      <c r="O61" s="82">
        <f t="shared" si="7"/>
        <v>0.28756290438533427</v>
      </c>
      <c r="P61" s="107"/>
      <c r="Q61" s="69"/>
      <c r="R61" s="69"/>
      <c r="S61" s="104"/>
      <c r="T61" s="99">
        <v>4</v>
      </c>
      <c r="U61" s="68">
        <f t="shared" si="40"/>
        <v>1.1594202898550725</v>
      </c>
      <c r="V61" s="68">
        <f t="shared" si="26"/>
        <v>0.37488284910965325</v>
      </c>
      <c r="W61" s="82">
        <f t="shared" si="13"/>
        <v>6.2343167968080294E-3</v>
      </c>
    </row>
    <row r="62" spans="1:23" x14ac:dyDescent="0.25">
      <c r="A62" s="213"/>
      <c r="B62" s="116" t="s">
        <v>18</v>
      </c>
      <c r="C62" s="157">
        <v>1318</v>
      </c>
      <c r="D62" s="155">
        <v>1051</v>
      </c>
      <c r="E62" s="155">
        <v>267</v>
      </c>
      <c r="F62" s="155">
        <v>346</v>
      </c>
      <c r="G62" s="164">
        <v>360</v>
      </c>
      <c r="H62" s="99">
        <f>H63-SUM(H58:H61)</f>
        <v>1203</v>
      </c>
      <c r="I62" s="68">
        <f t="shared" si="38"/>
        <v>14.504461056185194</v>
      </c>
      <c r="J62" s="68">
        <f t="shared" si="30"/>
        <v>91.274658573596355</v>
      </c>
      <c r="K62" s="82">
        <f t="shared" si="6"/>
        <v>0.53500907247304941</v>
      </c>
      <c r="L62" s="99">
        <f>L63-SUM(L58:L61)</f>
        <v>94</v>
      </c>
      <c r="M62" s="68">
        <f t="shared" si="39"/>
        <v>11.898734177215189</v>
      </c>
      <c r="N62" s="68">
        <f t="shared" si="31"/>
        <v>7.1320182094081943</v>
      </c>
      <c r="O62" s="82">
        <f t="shared" si="7"/>
        <v>0.35566990805554505</v>
      </c>
      <c r="P62" s="107"/>
      <c r="Q62" s="69"/>
      <c r="R62" s="69"/>
      <c r="S62" s="104"/>
      <c r="T62" s="99">
        <f>T63-SUM(T58:T61)</f>
        <v>21</v>
      </c>
      <c r="U62" s="68">
        <f t="shared" si="40"/>
        <v>6.0869565217391308</v>
      </c>
      <c r="V62" s="68">
        <f t="shared" si="26"/>
        <v>1.5933232169954477</v>
      </c>
      <c r="W62" s="82">
        <f t="shared" si="13"/>
        <v>3.2730163183242157E-2</v>
      </c>
    </row>
    <row r="63" spans="1:23" ht="15" customHeight="1" x14ac:dyDescent="0.25">
      <c r="A63" s="214"/>
      <c r="B63" s="117" t="s">
        <v>23</v>
      </c>
      <c r="C63" s="189">
        <f>SUM(C58:C62)</f>
        <v>9429</v>
      </c>
      <c r="D63" s="184">
        <v>7849</v>
      </c>
      <c r="E63" s="184">
        <v>1580</v>
      </c>
      <c r="F63" s="184">
        <v>2687</v>
      </c>
      <c r="G63" s="190">
        <v>2527</v>
      </c>
      <c r="H63" s="100">
        <v>8294</v>
      </c>
      <c r="I63" s="83">
        <f t="shared" si="38"/>
        <v>100</v>
      </c>
      <c r="J63" s="84">
        <f t="shared" si="30"/>
        <v>87.962668363559231</v>
      </c>
      <c r="K63" s="85">
        <f t="shared" si="6"/>
        <v>3.6885829152880065</v>
      </c>
      <c r="L63" s="100">
        <v>790</v>
      </c>
      <c r="M63" s="83">
        <f t="shared" si="39"/>
        <v>100</v>
      </c>
      <c r="N63" s="84">
        <f t="shared" si="31"/>
        <v>8.378407042104147</v>
      </c>
      <c r="O63" s="85">
        <f t="shared" si="7"/>
        <v>2.9891407166370274</v>
      </c>
      <c r="P63" s="110"/>
      <c r="Q63" s="111"/>
      <c r="R63" s="111"/>
      <c r="S63" s="106"/>
      <c r="T63" s="100">
        <v>345</v>
      </c>
      <c r="U63" s="83">
        <f t="shared" si="40"/>
        <v>100</v>
      </c>
      <c r="V63" s="84">
        <f t="shared" si="26"/>
        <v>3.6589245943366211</v>
      </c>
      <c r="W63" s="85">
        <f t="shared" si="13"/>
        <v>0.53770982372469256</v>
      </c>
    </row>
    <row r="64" spans="1:23" ht="15" customHeight="1" x14ac:dyDescent="0.25">
      <c r="A64" s="209" t="s">
        <v>136</v>
      </c>
      <c r="B64" s="113" t="s">
        <v>137</v>
      </c>
      <c r="C64" s="95">
        <v>5687</v>
      </c>
      <c r="D64" s="152">
        <v>543</v>
      </c>
      <c r="E64" s="152">
        <v>5144</v>
      </c>
      <c r="F64" s="152">
        <v>2214</v>
      </c>
      <c r="G64" s="160">
        <v>1164</v>
      </c>
      <c r="H64" s="95">
        <v>3572</v>
      </c>
      <c r="I64" s="70">
        <f t="shared" ref="I64:I70" si="41">100*H64/H$70</f>
        <v>57.344678118478086</v>
      </c>
      <c r="J64" s="70">
        <f t="shared" si="30"/>
        <v>62.809917355371901</v>
      </c>
      <c r="K64" s="86">
        <f t="shared" si="6"/>
        <v>1.5885722417903014</v>
      </c>
      <c r="L64" s="95">
        <v>59</v>
      </c>
      <c r="M64" s="70">
        <f t="shared" ref="M64:M70" si="42">100*L64/L$70</f>
        <v>71.084337349397586</v>
      </c>
      <c r="N64" s="70">
        <f t="shared" si="31"/>
        <v>1.0374538420960084</v>
      </c>
      <c r="O64" s="86">
        <f t="shared" si="7"/>
        <v>0.22323962314124635</v>
      </c>
      <c r="P64" s="95">
        <v>2056</v>
      </c>
      <c r="Q64" s="70">
        <f t="shared" ref="Q64:Q70" si="43">100*P64/P$70</f>
        <v>71.388888888888886</v>
      </c>
      <c r="R64" s="70">
        <f t="shared" ref="R64:R70" si="44">100*P64/C64</f>
        <v>36.152628802532092</v>
      </c>
      <c r="S64" s="86">
        <f t="shared" si="8"/>
        <v>4.0010897909936558</v>
      </c>
      <c r="T64" s="108"/>
      <c r="U64" s="109"/>
      <c r="V64" s="109"/>
      <c r="W64" s="72"/>
    </row>
    <row r="65" spans="1:23" x14ac:dyDescent="0.25">
      <c r="A65" s="210"/>
      <c r="B65" s="113" t="s">
        <v>138</v>
      </c>
      <c r="C65" s="96">
        <v>1488</v>
      </c>
      <c r="D65" s="153">
        <v>104</v>
      </c>
      <c r="E65" s="153">
        <v>1384</v>
      </c>
      <c r="F65" s="153">
        <v>462</v>
      </c>
      <c r="G65" s="161">
        <v>387</v>
      </c>
      <c r="H65" s="96">
        <v>1107</v>
      </c>
      <c r="I65" s="66">
        <f t="shared" si="41"/>
        <v>17.771712955530582</v>
      </c>
      <c r="J65" s="66">
        <f t="shared" si="30"/>
        <v>74.395161290322577</v>
      </c>
      <c r="K65" s="87">
        <f t="shared" si="6"/>
        <v>0.49231508165225746</v>
      </c>
      <c r="L65" s="96">
        <v>9</v>
      </c>
      <c r="M65" s="66">
        <f t="shared" si="42"/>
        <v>10.843373493975903</v>
      </c>
      <c r="N65" s="66">
        <f t="shared" si="31"/>
        <v>0.60483870967741937</v>
      </c>
      <c r="O65" s="87">
        <f t="shared" si="7"/>
        <v>3.4053501835105374E-2</v>
      </c>
      <c r="P65" s="96">
        <v>372</v>
      </c>
      <c r="Q65" s="66">
        <f t="shared" si="43"/>
        <v>12.916666666666666</v>
      </c>
      <c r="R65" s="66">
        <f t="shared" si="44"/>
        <v>25</v>
      </c>
      <c r="S65" s="87">
        <f t="shared" si="8"/>
        <v>0.72393258864282095</v>
      </c>
      <c r="T65" s="107"/>
      <c r="U65" s="69"/>
      <c r="V65" s="69"/>
      <c r="W65" s="73"/>
    </row>
    <row r="66" spans="1:23" x14ac:dyDescent="0.25">
      <c r="A66" s="210"/>
      <c r="B66" s="113" t="s">
        <v>139</v>
      </c>
      <c r="C66" s="96">
        <v>592</v>
      </c>
      <c r="D66" s="153">
        <v>79</v>
      </c>
      <c r="E66" s="153">
        <v>513</v>
      </c>
      <c r="F66" s="153">
        <v>189</v>
      </c>
      <c r="G66" s="161">
        <v>141</v>
      </c>
      <c r="H66" s="96">
        <v>476</v>
      </c>
      <c r="I66" s="66">
        <f t="shared" si="41"/>
        <v>7.6416760314657246</v>
      </c>
      <c r="J66" s="66">
        <f t="shared" si="30"/>
        <v>80.405405405405403</v>
      </c>
      <c r="K66" s="87">
        <f t="shared" si="6"/>
        <v>0.2116910378197602</v>
      </c>
      <c r="L66" s="96">
        <v>4</v>
      </c>
      <c r="M66" s="66">
        <f t="shared" si="42"/>
        <v>4.8192771084337354</v>
      </c>
      <c r="N66" s="66">
        <f t="shared" si="31"/>
        <v>0.67567567567567566</v>
      </c>
      <c r="O66" s="87">
        <f t="shared" si="7"/>
        <v>1.5134889704491278E-2</v>
      </c>
      <c r="P66" s="96">
        <v>112</v>
      </c>
      <c r="Q66" s="66">
        <f t="shared" si="43"/>
        <v>3.8888888888888888</v>
      </c>
      <c r="R66" s="66">
        <f t="shared" si="44"/>
        <v>18.918918918918919</v>
      </c>
      <c r="S66" s="87">
        <f t="shared" si="8"/>
        <v>0.21795819873117192</v>
      </c>
      <c r="T66" s="107"/>
      <c r="U66" s="69"/>
      <c r="V66" s="69"/>
      <c r="W66" s="73"/>
    </row>
    <row r="67" spans="1:23" x14ac:dyDescent="0.25">
      <c r="A67" s="210"/>
      <c r="B67" s="113" t="s">
        <v>140</v>
      </c>
      <c r="C67" s="96">
        <v>580</v>
      </c>
      <c r="D67" s="153">
        <v>74</v>
      </c>
      <c r="E67" s="153">
        <v>506</v>
      </c>
      <c r="F67" s="153">
        <v>177</v>
      </c>
      <c r="G67" s="161">
        <v>142</v>
      </c>
      <c r="H67" s="96">
        <v>417</v>
      </c>
      <c r="I67" s="66">
        <f t="shared" si="41"/>
        <v>6.6944934981537969</v>
      </c>
      <c r="J67" s="66">
        <f t="shared" si="30"/>
        <v>71.896551724137936</v>
      </c>
      <c r="K67" s="87">
        <f t="shared" si="6"/>
        <v>0.18545202262781513</v>
      </c>
      <c r="L67" s="96">
        <v>4</v>
      </c>
      <c r="M67" s="66">
        <f t="shared" si="42"/>
        <v>4.8192771084337354</v>
      </c>
      <c r="N67" s="66">
        <f t="shared" si="31"/>
        <v>0.68965517241379315</v>
      </c>
      <c r="O67" s="87">
        <f t="shared" si="7"/>
        <v>1.5134889704491278E-2</v>
      </c>
      <c r="P67" s="96">
        <v>159</v>
      </c>
      <c r="Q67" s="66">
        <f t="shared" si="43"/>
        <v>5.520833333333333</v>
      </c>
      <c r="R67" s="66">
        <f t="shared" si="44"/>
        <v>27.413793103448278</v>
      </c>
      <c r="S67" s="87">
        <f t="shared" si="8"/>
        <v>0.30942279998443156</v>
      </c>
      <c r="T67" s="107"/>
      <c r="U67" s="69"/>
      <c r="V67" s="69"/>
      <c r="W67" s="73"/>
    </row>
    <row r="68" spans="1:23" ht="15" customHeight="1" x14ac:dyDescent="0.25">
      <c r="A68" s="210"/>
      <c r="B68" s="113" t="s">
        <v>141</v>
      </c>
      <c r="C68" s="96">
        <v>461</v>
      </c>
      <c r="D68" s="153">
        <v>16</v>
      </c>
      <c r="E68" s="153">
        <v>445</v>
      </c>
      <c r="F68" s="153">
        <v>184</v>
      </c>
      <c r="G68" s="161">
        <v>94</v>
      </c>
      <c r="H68" s="96">
        <v>362</v>
      </c>
      <c r="I68" s="66">
        <f t="shared" si="41"/>
        <v>5.8115267298121687</v>
      </c>
      <c r="J68" s="66">
        <f t="shared" si="30"/>
        <v>78.524945770065074</v>
      </c>
      <c r="K68" s="87">
        <f t="shared" ref="K68:K90" si="45">100*H68/H$90</f>
        <v>0.16099192372006974</v>
      </c>
      <c r="L68" s="96">
        <v>7</v>
      </c>
      <c r="M68" s="66">
        <f t="shared" si="42"/>
        <v>8.4337349397590362</v>
      </c>
      <c r="N68" s="66">
        <f t="shared" si="31"/>
        <v>1.5184381778741864</v>
      </c>
      <c r="O68" s="87">
        <f t="shared" ref="O68:O90" si="46">100*L68/L$90</f>
        <v>2.6486056982859739E-2</v>
      </c>
      <c r="P68" s="96">
        <v>92</v>
      </c>
      <c r="Q68" s="66">
        <f t="shared" si="43"/>
        <v>3.1944444444444446</v>
      </c>
      <c r="R68" s="66">
        <f t="shared" si="44"/>
        <v>19.956616052060738</v>
      </c>
      <c r="S68" s="87">
        <f>100*P68/P$90</f>
        <v>0.17903709181489122</v>
      </c>
      <c r="T68" s="107"/>
      <c r="U68" s="69"/>
      <c r="V68" s="69"/>
      <c r="W68" s="73"/>
    </row>
    <row r="69" spans="1:23" x14ac:dyDescent="0.25">
      <c r="A69" s="210"/>
      <c r="B69" s="113" t="s">
        <v>18</v>
      </c>
      <c r="C69" s="96">
        <v>384</v>
      </c>
      <c r="D69" s="153">
        <v>105</v>
      </c>
      <c r="E69" s="153">
        <v>279</v>
      </c>
      <c r="F69" s="153">
        <v>164</v>
      </c>
      <c r="G69" s="161">
        <v>70</v>
      </c>
      <c r="H69" s="96">
        <f>H70-SUM(H64:H68)</f>
        <v>295</v>
      </c>
      <c r="I69" s="66">
        <f t="shared" si="41"/>
        <v>4.7359126665596403</v>
      </c>
      <c r="J69" s="66">
        <f t="shared" si="30"/>
        <v>76.822916666666671</v>
      </c>
      <c r="K69" s="87">
        <f t="shared" si="45"/>
        <v>0.13119507595972535</v>
      </c>
      <c r="L69" s="96">
        <f>L70-SUM(L64:L68)</f>
        <v>0</v>
      </c>
      <c r="M69" s="66">
        <f t="shared" si="42"/>
        <v>0</v>
      </c>
      <c r="N69" s="66">
        <f t="shared" si="31"/>
        <v>0</v>
      </c>
      <c r="O69" s="87">
        <f t="shared" si="46"/>
        <v>0</v>
      </c>
      <c r="P69" s="96">
        <f>P70-SUM(P64:P68)</f>
        <v>89</v>
      </c>
      <c r="Q69" s="66">
        <f t="shared" si="43"/>
        <v>3.0902777777777777</v>
      </c>
      <c r="R69" s="66">
        <f t="shared" si="44"/>
        <v>23.177083333333332</v>
      </c>
      <c r="S69" s="87">
        <f>100*P69/P$90</f>
        <v>0.17319892577744911</v>
      </c>
      <c r="T69" s="107"/>
      <c r="U69" s="69"/>
      <c r="V69" s="69"/>
      <c r="W69" s="73"/>
    </row>
    <row r="70" spans="1:23" x14ac:dyDescent="0.25">
      <c r="A70" s="211"/>
      <c r="B70" s="114" t="s">
        <v>23</v>
      </c>
      <c r="C70" s="97">
        <f>SUM(C64:C69)</f>
        <v>9192</v>
      </c>
      <c r="D70" s="74">
        <v>921</v>
      </c>
      <c r="E70" s="74">
        <v>8271</v>
      </c>
      <c r="F70" s="74">
        <v>3390</v>
      </c>
      <c r="G70" s="162">
        <v>1998</v>
      </c>
      <c r="H70" s="97">
        <v>6229</v>
      </c>
      <c r="I70" s="74">
        <f t="shared" si="41"/>
        <v>100</v>
      </c>
      <c r="J70" s="75">
        <f t="shared" si="30"/>
        <v>67.765448215839854</v>
      </c>
      <c r="K70" s="88">
        <f t="shared" si="45"/>
        <v>2.7702173835699293</v>
      </c>
      <c r="L70" s="97">
        <v>83</v>
      </c>
      <c r="M70" s="74">
        <f t="shared" si="42"/>
        <v>100</v>
      </c>
      <c r="N70" s="75">
        <f t="shared" si="31"/>
        <v>0.90295909486510006</v>
      </c>
      <c r="O70" s="88">
        <f t="shared" si="46"/>
        <v>0.31404896136819405</v>
      </c>
      <c r="P70" s="97">
        <v>2880</v>
      </c>
      <c r="Q70" s="74">
        <f t="shared" si="43"/>
        <v>100</v>
      </c>
      <c r="R70" s="75">
        <f t="shared" si="44"/>
        <v>31.331592689295039</v>
      </c>
      <c r="S70" s="88">
        <f>100*P70/P$90</f>
        <v>5.604639395944421</v>
      </c>
      <c r="T70" s="110"/>
      <c r="U70" s="111"/>
      <c r="V70" s="111"/>
      <c r="W70" s="77"/>
    </row>
    <row r="71" spans="1:23" ht="15" customHeight="1" x14ac:dyDescent="0.25">
      <c r="A71" s="212" t="s">
        <v>142</v>
      </c>
      <c r="B71" s="115" t="s">
        <v>143</v>
      </c>
      <c r="C71" s="156">
        <v>2233</v>
      </c>
      <c r="D71" s="154">
        <v>1876</v>
      </c>
      <c r="E71" s="154">
        <v>357</v>
      </c>
      <c r="F71" s="154">
        <v>549</v>
      </c>
      <c r="G71" s="163">
        <v>642</v>
      </c>
      <c r="H71" s="98">
        <v>1815</v>
      </c>
      <c r="I71" s="80">
        <f t="shared" ref="I71:I76" si="47">100*H71/H$76</f>
        <v>38.283062645011604</v>
      </c>
      <c r="J71" s="80">
        <f t="shared" si="30"/>
        <v>81.2807881773399</v>
      </c>
      <c r="K71" s="81">
        <f t="shared" si="45"/>
        <v>0.80718326395559825</v>
      </c>
      <c r="L71" s="98">
        <v>402</v>
      </c>
      <c r="M71" s="80">
        <f t="shared" ref="M71:M76" si="48">100*L71/L$76</f>
        <v>42.539682539682538</v>
      </c>
      <c r="N71" s="80">
        <f t="shared" si="31"/>
        <v>18.002686968204209</v>
      </c>
      <c r="O71" s="81">
        <f t="shared" si="46"/>
        <v>1.5210564153013735</v>
      </c>
      <c r="P71" s="108"/>
      <c r="Q71" s="109"/>
      <c r="R71" s="109"/>
      <c r="S71" s="102"/>
      <c r="T71" s="98">
        <v>16</v>
      </c>
      <c r="U71" s="80">
        <f t="shared" ref="U71:U76" si="49">100*T71/T$76</f>
        <v>3.4782608695652173</v>
      </c>
      <c r="V71" s="80">
        <f t="shared" ref="V71:V76" si="50">100*T71/C71</f>
        <v>0.71652485445588898</v>
      </c>
      <c r="W71" s="81">
        <f t="shared" ref="W71:W76" si="51">100*T71/T$90</f>
        <v>2.4937267187232118E-2</v>
      </c>
    </row>
    <row r="72" spans="1:23" x14ac:dyDescent="0.25">
      <c r="A72" s="213"/>
      <c r="B72" s="116" t="s">
        <v>144</v>
      </c>
      <c r="C72" s="157">
        <v>1465</v>
      </c>
      <c r="D72" s="155">
        <v>1264</v>
      </c>
      <c r="E72" s="155">
        <v>201</v>
      </c>
      <c r="F72" s="155">
        <v>366</v>
      </c>
      <c r="G72" s="164">
        <v>420</v>
      </c>
      <c r="H72" s="99">
        <v>1209</v>
      </c>
      <c r="I72" s="68">
        <f t="shared" si="47"/>
        <v>25.500949166842439</v>
      </c>
      <c r="J72" s="68">
        <f t="shared" si="30"/>
        <v>82.525597269624569</v>
      </c>
      <c r="K72" s="82">
        <f t="shared" si="45"/>
        <v>0.53767744689934893</v>
      </c>
      <c r="L72" s="99">
        <v>245</v>
      </c>
      <c r="M72" s="68">
        <f t="shared" si="48"/>
        <v>25.925925925925927</v>
      </c>
      <c r="N72" s="68">
        <f t="shared" si="31"/>
        <v>16.723549488054609</v>
      </c>
      <c r="O72" s="82">
        <f t="shared" si="46"/>
        <v>0.92701199440009086</v>
      </c>
      <c r="P72" s="107"/>
      <c r="Q72" s="69"/>
      <c r="R72" s="69"/>
      <c r="S72" s="104"/>
      <c r="T72" s="99">
        <v>11</v>
      </c>
      <c r="U72" s="68">
        <f t="shared" si="49"/>
        <v>2.3913043478260869</v>
      </c>
      <c r="V72" s="68">
        <f t="shared" si="50"/>
        <v>0.75085324232081907</v>
      </c>
      <c r="W72" s="82">
        <f t="shared" si="51"/>
        <v>1.7144371191222082E-2</v>
      </c>
    </row>
    <row r="73" spans="1:23" ht="15" customHeight="1" x14ac:dyDescent="0.25">
      <c r="A73" s="213"/>
      <c r="B73" s="116" t="s">
        <v>145</v>
      </c>
      <c r="C73" s="157">
        <v>1169</v>
      </c>
      <c r="D73" s="155">
        <v>985</v>
      </c>
      <c r="E73" s="155">
        <v>184</v>
      </c>
      <c r="F73" s="155">
        <v>422</v>
      </c>
      <c r="G73" s="164">
        <v>276</v>
      </c>
      <c r="H73" s="99">
        <v>608</v>
      </c>
      <c r="I73" s="68">
        <f t="shared" si="47"/>
        <v>12.824298671166421</v>
      </c>
      <c r="J73" s="68">
        <f t="shared" si="30"/>
        <v>52.01026518391788</v>
      </c>
      <c r="K73" s="82">
        <f t="shared" si="45"/>
        <v>0.27039527519834916</v>
      </c>
      <c r="L73" s="99">
        <v>159</v>
      </c>
      <c r="M73" s="68">
        <f t="shared" si="48"/>
        <v>16.825396825396826</v>
      </c>
      <c r="N73" s="68">
        <f t="shared" si="31"/>
        <v>13.60136869118905</v>
      </c>
      <c r="O73" s="82">
        <f t="shared" si="46"/>
        <v>0.60161186575352832</v>
      </c>
      <c r="P73" s="107"/>
      <c r="Q73" s="69"/>
      <c r="R73" s="69"/>
      <c r="S73" s="104"/>
      <c r="T73" s="99">
        <v>402</v>
      </c>
      <c r="U73" s="68">
        <f t="shared" si="49"/>
        <v>87.391304347826093</v>
      </c>
      <c r="V73" s="68">
        <f t="shared" si="50"/>
        <v>34.388366124893068</v>
      </c>
      <c r="W73" s="82">
        <f t="shared" si="51"/>
        <v>0.62654883807920703</v>
      </c>
    </row>
    <row r="74" spans="1:23" x14ac:dyDescent="0.25">
      <c r="A74" s="213"/>
      <c r="B74" s="116" t="s">
        <v>146</v>
      </c>
      <c r="C74" s="157">
        <v>782</v>
      </c>
      <c r="D74" s="155">
        <v>671</v>
      </c>
      <c r="E74" s="155">
        <v>111</v>
      </c>
      <c r="F74" s="155">
        <v>172</v>
      </c>
      <c r="G74" s="164">
        <v>227</v>
      </c>
      <c r="H74" s="99">
        <v>690</v>
      </c>
      <c r="I74" s="68">
        <f t="shared" si="47"/>
        <v>14.553891584053996</v>
      </c>
      <c r="J74" s="68">
        <f t="shared" ref="J74:J90" si="52">100*H74/C74</f>
        <v>88.235294117647058</v>
      </c>
      <c r="K74" s="82">
        <f t="shared" si="45"/>
        <v>0.30686305902444233</v>
      </c>
      <c r="L74" s="99">
        <v>86</v>
      </c>
      <c r="M74" s="68">
        <f t="shared" si="48"/>
        <v>9.1005291005291014</v>
      </c>
      <c r="N74" s="68">
        <f t="shared" ref="N74:N90" si="53">100*L74/C74</f>
        <v>10.997442455242966</v>
      </c>
      <c r="O74" s="82">
        <f t="shared" si="46"/>
        <v>0.32540012864656248</v>
      </c>
      <c r="P74" s="107"/>
      <c r="Q74" s="69"/>
      <c r="R74" s="69"/>
      <c r="S74" s="104"/>
      <c r="T74" s="99">
        <v>6</v>
      </c>
      <c r="U74" s="68">
        <f t="shared" si="49"/>
        <v>1.3043478260869565</v>
      </c>
      <c r="V74" s="68">
        <f t="shared" si="50"/>
        <v>0.76726342710997442</v>
      </c>
      <c r="W74" s="82">
        <f t="shared" si="51"/>
        <v>9.3514751952120442E-3</v>
      </c>
    </row>
    <row r="75" spans="1:23" x14ac:dyDescent="0.25">
      <c r="A75" s="213"/>
      <c r="B75" s="116" t="s">
        <v>18</v>
      </c>
      <c r="C75" s="157">
        <v>497</v>
      </c>
      <c r="D75" s="155">
        <v>380</v>
      </c>
      <c r="E75" s="155">
        <v>117</v>
      </c>
      <c r="F75" s="155">
        <v>120</v>
      </c>
      <c r="G75" s="164">
        <v>146</v>
      </c>
      <c r="H75" s="99">
        <f>H76-SUM(H71:H74)</f>
        <v>419</v>
      </c>
      <c r="I75" s="68">
        <f t="shared" si="47"/>
        <v>8.8377979329255432</v>
      </c>
      <c r="J75" s="68">
        <f t="shared" si="52"/>
        <v>84.305835010060363</v>
      </c>
      <c r="K75" s="82">
        <f t="shared" si="45"/>
        <v>0.18634148076991497</v>
      </c>
      <c r="L75" s="99">
        <f>L76-SUM(L71:L74)</f>
        <v>53</v>
      </c>
      <c r="M75" s="68">
        <f t="shared" si="48"/>
        <v>5.6084656084656084</v>
      </c>
      <c r="N75" s="68">
        <f t="shared" si="53"/>
        <v>10.663983903420522</v>
      </c>
      <c r="O75" s="82">
        <f t="shared" si="46"/>
        <v>0.20053728858450945</v>
      </c>
      <c r="P75" s="107"/>
      <c r="Q75" s="69"/>
      <c r="R75" s="69"/>
      <c r="S75" s="104"/>
      <c r="T75" s="99">
        <f>T76-SUM(T71:T74)</f>
        <v>25</v>
      </c>
      <c r="U75" s="68">
        <f t="shared" si="49"/>
        <v>5.4347826086956523</v>
      </c>
      <c r="V75" s="68">
        <f t="shared" si="50"/>
        <v>5.0301810865191143</v>
      </c>
      <c r="W75" s="82">
        <f t="shared" si="51"/>
        <v>3.8964479980050183E-2</v>
      </c>
    </row>
    <row r="76" spans="1:23" x14ac:dyDescent="0.25">
      <c r="A76" s="214"/>
      <c r="B76" s="117" t="s">
        <v>23</v>
      </c>
      <c r="C76" s="189">
        <f>SUM(C71:C75)</f>
        <v>6146</v>
      </c>
      <c r="D76" s="184">
        <v>5176</v>
      </c>
      <c r="E76" s="184">
        <v>970</v>
      </c>
      <c r="F76" s="184">
        <v>1629</v>
      </c>
      <c r="G76" s="190">
        <v>1711</v>
      </c>
      <c r="H76" s="100">
        <v>4741</v>
      </c>
      <c r="I76" s="83">
        <f t="shared" si="47"/>
        <v>100</v>
      </c>
      <c r="J76" s="84">
        <f t="shared" si="52"/>
        <v>77.139602993817121</v>
      </c>
      <c r="K76" s="85">
        <f t="shared" si="45"/>
        <v>2.1084605258476534</v>
      </c>
      <c r="L76" s="100">
        <v>945</v>
      </c>
      <c r="M76" s="83">
        <f t="shared" si="48"/>
        <v>100</v>
      </c>
      <c r="N76" s="84">
        <f t="shared" si="53"/>
        <v>15.375854214123008</v>
      </c>
      <c r="O76" s="85">
        <f t="shared" si="46"/>
        <v>3.5756176926860643</v>
      </c>
      <c r="P76" s="110"/>
      <c r="Q76" s="111"/>
      <c r="R76" s="111"/>
      <c r="S76" s="106"/>
      <c r="T76" s="100">
        <v>460</v>
      </c>
      <c r="U76" s="83">
        <f t="shared" si="49"/>
        <v>100</v>
      </c>
      <c r="V76" s="84">
        <f t="shared" si="50"/>
        <v>7.4845427920598766</v>
      </c>
      <c r="W76" s="85">
        <f t="shared" si="51"/>
        <v>0.71694643163292338</v>
      </c>
    </row>
    <row r="77" spans="1:23" ht="15" customHeight="1" x14ac:dyDescent="0.25">
      <c r="A77" s="209" t="s">
        <v>147</v>
      </c>
      <c r="B77" s="112" t="s">
        <v>148</v>
      </c>
      <c r="C77" s="95">
        <v>2137</v>
      </c>
      <c r="D77" s="152">
        <v>966</v>
      </c>
      <c r="E77" s="152">
        <v>1171</v>
      </c>
      <c r="F77" s="152">
        <v>1264</v>
      </c>
      <c r="G77" s="160">
        <v>259</v>
      </c>
      <c r="H77" s="95">
        <v>1347</v>
      </c>
      <c r="I77" s="70">
        <f t="shared" ref="I77:I84" si="54">100*H77/H$84</f>
        <v>32.982370225269342</v>
      </c>
      <c r="J77" s="70">
        <f t="shared" si="52"/>
        <v>63.032288254562474</v>
      </c>
      <c r="K77" s="86">
        <f t="shared" si="45"/>
        <v>0.59905005870423733</v>
      </c>
      <c r="L77" s="95">
        <v>410</v>
      </c>
      <c r="M77" s="70">
        <f t="shared" ref="M77:M84" si="55">100*L77/L$84</f>
        <v>37.788018433179722</v>
      </c>
      <c r="N77" s="70">
        <f t="shared" si="53"/>
        <v>19.18577445016378</v>
      </c>
      <c r="O77" s="86">
        <f t="shared" si="46"/>
        <v>1.551326194710356</v>
      </c>
      <c r="P77" s="95">
        <v>380</v>
      </c>
      <c r="Q77" s="70">
        <f t="shared" ref="Q77:Q84" si="56">100*P77/P$84</f>
        <v>43.628013777267512</v>
      </c>
      <c r="R77" s="70">
        <f t="shared" ref="R77:R90" si="57">100*P77/C77</f>
        <v>17.78193729527375</v>
      </c>
      <c r="S77" s="86">
        <f t="shared" ref="S77:S90" si="58">100*P77/P$90</f>
        <v>0.73950103140933332</v>
      </c>
      <c r="T77" s="108"/>
      <c r="U77" s="109"/>
      <c r="V77" s="109"/>
      <c r="W77" s="72"/>
    </row>
    <row r="78" spans="1:23" ht="15" customHeight="1" x14ac:dyDescent="0.25">
      <c r="A78" s="210"/>
      <c r="B78" s="113" t="s">
        <v>149</v>
      </c>
      <c r="C78" s="96">
        <v>1567</v>
      </c>
      <c r="D78" s="153">
        <v>864</v>
      </c>
      <c r="E78" s="153">
        <v>703</v>
      </c>
      <c r="F78" s="153">
        <v>907</v>
      </c>
      <c r="G78" s="161">
        <v>191</v>
      </c>
      <c r="H78" s="96">
        <v>1037</v>
      </c>
      <c r="I78" s="66">
        <f t="shared" si="54"/>
        <v>25.391772771792361</v>
      </c>
      <c r="J78" s="66">
        <f t="shared" si="52"/>
        <v>66.177409061901727</v>
      </c>
      <c r="K78" s="87">
        <f t="shared" si="45"/>
        <v>0.46118404667876328</v>
      </c>
      <c r="L78" s="96">
        <v>286</v>
      </c>
      <c r="M78" s="66">
        <f t="shared" si="55"/>
        <v>26.359447004608295</v>
      </c>
      <c r="N78" s="66">
        <f t="shared" si="53"/>
        <v>18.251435864709638</v>
      </c>
      <c r="O78" s="87">
        <f t="shared" si="46"/>
        <v>1.0821446138711264</v>
      </c>
      <c r="P78" s="96">
        <v>244</v>
      </c>
      <c r="Q78" s="66">
        <f t="shared" si="56"/>
        <v>28.013777267508612</v>
      </c>
      <c r="R78" s="66">
        <f t="shared" si="57"/>
        <v>15.57115507338864</v>
      </c>
      <c r="S78" s="87">
        <f t="shared" si="58"/>
        <v>0.47483750437862454</v>
      </c>
      <c r="T78" s="107"/>
      <c r="U78" s="69"/>
      <c r="V78" s="69"/>
      <c r="W78" s="73"/>
    </row>
    <row r="79" spans="1:23" x14ac:dyDescent="0.25">
      <c r="A79" s="210"/>
      <c r="B79" s="113" t="s">
        <v>150</v>
      </c>
      <c r="C79" s="96">
        <v>739</v>
      </c>
      <c r="D79" s="153">
        <v>393</v>
      </c>
      <c r="E79" s="153">
        <v>346</v>
      </c>
      <c r="F79" s="153">
        <v>345</v>
      </c>
      <c r="G79" s="161">
        <v>116</v>
      </c>
      <c r="H79" s="96">
        <v>560</v>
      </c>
      <c r="I79" s="66">
        <f t="shared" si="54"/>
        <v>13.712047012732615</v>
      </c>
      <c r="J79" s="66">
        <f t="shared" si="52"/>
        <v>75.778078484438424</v>
      </c>
      <c r="K79" s="87">
        <f t="shared" si="45"/>
        <v>0.24904827978795319</v>
      </c>
      <c r="L79" s="96">
        <v>134</v>
      </c>
      <c r="M79" s="66">
        <f t="shared" si="55"/>
        <v>12.350230414746544</v>
      </c>
      <c r="N79" s="66">
        <f t="shared" si="53"/>
        <v>18.132611637347768</v>
      </c>
      <c r="O79" s="87">
        <f t="shared" si="46"/>
        <v>0.50701880510045783</v>
      </c>
      <c r="P79" s="96">
        <v>45</v>
      </c>
      <c r="Q79" s="66">
        <f t="shared" si="56"/>
        <v>5.1664753157290475</v>
      </c>
      <c r="R79" s="66">
        <f t="shared" si="57"/>
        <v>6.0893098782138022</v>
      </c>
      <c r="S79" s="87">
        <f t="shared" si="58"/>
        <v>8.7572490561631577E-2</v>
      </c>
      <c r="T79" s="107"/>
      <c r="U79" s="69"/>
      <c r="V79" s="69"/>
      <c r="W79" s="73"/>
    </row>
    <row r="80" spans="1:23" x14ac:dyDescent="0.25">
      <c r="A80" s="210"/>
      <c r="B80" s="113" t="s">
        <v>151</v>
      </c>
      <c r="C80" s="96">
        <v>613</v>
      </c>
      <c r="D80" s="153">
        <v>413</v>
      </c>
      <c r="E80" s="153">
        <v>200</v>
      </c>
      <c r="F80" s="153">
        <v>321</v>
      </c>
      <c r="G80" s="161">
        <v>92</v>
      </c>
      <c r="H80" s="96">
        <v>425</v>
      </c>
      <c r="I80" s="66">
        <f t="shared" si="54"/>
        <v>10.406464250734574</v>
      </c>
      <c r="J80" s="66">
        <f t="shared" si="52"/>
        <v>69.331158238172918</v>
      </c>
      <c r="K80" s="87">
        <f t="shared" si="45"/>
        <v>0.18900985519621447</v>
      </c>
      <c r="L80" s="96">
        <v>106</v>
      </c>
      <c r="M80" s="66">
        <f t="shared" si="55"/>
        <v>9.7695852534562206</v>
      </c>
      <c r="N80" s="66">
        <f t="shared" si="53"/>
        <v>17.29200652528548</v>
      </c>
      <c r="O80" s="87">
        <f t="shared" si="46"/>
        <v>0.4010745771690189</v>
      </c>
      <c r="P80" s="96">
        <v>82</v>
      </c>
      <c r="Q80" s="66">
        <f t="shared" si="56"/>
        <v>9.4144661308840405</v>
      </c>
      <c r="R80" s="66">
        <f t="shared" si="57"/>
        <v>13.376835236541599</v>
      </c>
      <c r="S80" s="87">
        <f t="shared" si="58"/>
        <v>0.15957653835675087</v>
      </c>
      <c r="T80" s="107"/>
      <c r="U80" s="69"/>
      <c r="V80" s="69"/>
      <c r="W80" s="73"/>
    </row>
    <row r="81" spans="1:23" x14ac:dyDescent="0.25">
      <c r="A81" s="210"/>
      <c r="B81" s="113" t="s">
        <v>152</v>
      </c>
      <c r="C81" s="96">
        <v>465</v>
      </c>
      <c r="D81" s="153">
        <v>363</v>
      </c>
      <c r="E81" s="153">
        <v>102</v>
      </c>
      <c r="F81" s="153">
        <v>241</v>
      </c>
      <c r="G81" s="161">
        <v>64</v>
      </c>
      <c r="H81" s="96">
        <v>317</v>
      </c>
      <c r="I81" s="66">
        <f t="shared" si="54"/>
        <v>7.7619980411361409</v>
      </c>
      <c r="J81" s="66">
        <f t="shared" si="52"/>
        <v>68.172043010752688</v>
      </c>
      <c r="K81" s="87">
        <f t="shared" si="45"/>
        <v>0.14097911552282349</v>
      </c>
      <c r="L81" s="96">
        <v>82</v>
      </c>
      <c r="M81" s="66">
        <f t="shared" si="55"/>
        <v>7.5576036866359448</v>
      </c>
      <c r="N81" s="66">
        <f t="shared" si="53"/>
        <v>17.634408602150536</v>
      </c>
      <c r="O81" s="87">
        <f t="shared" si="46"/>
        <v>0.3102652389420712</v>
      </c>
      <c r="P81" s="96">
        <v>66</v>
      </c>
      <c r="Q81" s="66">
        <f t="shared" si="56"/>
        <v>7.5774971297359359</v>
      </c>
      <c r="R81" s="66">
        <f t="shared" si="57"/>
        <v>14.193548387096774</v>
      </c>
      <c r="S81" s="87">
        <f t="shared" si="58"/>
        <v>0.1284396528237263</v>
      </c>
      <c r="T81" s="107"/>
      <c r="U81" s="69"/>
      <c r="V81" s="69"/>
      <c r="W81" s="73"/>
    </row>
    <row r="82" spans="1:23" x14ac:dyDescent="0.25">
      <c r="A82" s="210"/>
      <c r="B82" s="113" t="s">
        <v>153</v>
      </c>
      <c r="C82" s="96">
        <v>204</v>
      </c>
      <c r="D82" s="153">
        <v>43</v>
      </c>
      <c r="E82" s="153">
        <v>161</v>
      </c>
      <c r="F82" s="153">
        <v>79</v>
      </c>
      <c r="G82" s="161">
        <v>31</v>
      </c>
      <c r="H82" s="96">
        <v>169</v>
      </c>
      <c r="I82" s="66">
        <f t="shared" si="54"/>
        <v>4.1380999020568074</v>
      </c>
      <c r="J82" s="66">
        <f t="shared" si="52"/>
        <v>82.843137254901961</v>
      </c>
      <c r="K82" s="87">
        <f t="shared" si="45"/>
        <v>7.5159213007435874E-2</v>
      </c>
      <c r="L82" s="96">
        <v>19</v>
      </c>
      <c r="M82" s="66">
        <f t="shared" si="55"/>
        <v>1.7511520737327189</v>
      </c>
      <c r="N82" s="66">
        <f t="shared" si="53"/>
        <v>9.3137254901960791</v>
      </c>
      <c r="O82" s="87">
        <f t="shared" si="46"/>
        <v>7.1890726096333568E-2</v>
      </c>
      <c r="P82" s="96">
        <v>16</v>
      </c>
      <c r="Q82" s="66">
        <f t="shared" si="56"/>
        <v>1.8369690011481057</v>
      </c>
      <c r="R82" s="66">
        <f t="shared" si="57"/>
        <v>7.8431372549019605</v>
      </c>
      <c r="S82" s="87">
        <f t="shared" si="58"/>
        <v>3.1136885533024558E-2</v>
      </c>
      <c r="T82" s="107"/>
      <c r="U82" s="69"/>
      <c r="V82" s="69"/>
      <c r="W82" s="73"/>
    </row>
    <row r="83" spans="1:23" x14ac:dyDescent="0.25">
      <c r="A83" s="210"/>
      <c r="B83" s="113" t="s">
        <v>18</v>
      </c>
      <c r="C83" s="96">
        <v>315</v>
      </c>
      <c r="D83" s="153">
        <v>138</v>
      </c>
      <c r="E83" s="153">
        <v>177</v>
      </c>
      <c r="F83" s="153">
        <v>143</v>
      </c>
      <c r="G83" s="161">
        <v>47</v>
      </c>
      <c r="H83" s="96">
        <f>H84-SUM(H77:H82)</f>
        <v>229</v>
      </c>
      <c r="I83" s="66">
        <f t="shared" si="54"/>
        <v>5.6072477962781591</v>
      </c>
      <c r="J83" s="66">
        <f t="shared" si="52"/>
        <v>72.698412698412696</v>
      </c>
      <c r="K83" s="87">
        <f t="shared" si="45"/>
        <v>0.10184295727043086</v>
      </c>
      <c r="L83" s="96">
        <f>L84-SUM(L77:L82)</f>
        <v>48</v>
      </c>
      <c r="M83" s="66">
        <f t="shared" si="55"/>
        <v>4.4239631336405534</v>
      </c>
      <c r="N83" s="66">
        <f t="shared" si="53"/>
        <v>15.238095238095237</v>
      </c>
      <c r="O83" s="87">
        <f t="shared" si="46"/>
        <v>0.18161867645389534</v>
      </c>
      <c r="P83" s="96">
        <f>P84-SUM(P77:P82)</f>
        <v>38</v>
      </c>
      <c r="Q83" s="66">
        <f t="shared" si="56"/>
        <v>4.3628013777267505</v>
      </c>
      <c r="R83" s="66">
        <f t="shared" si="57"/>
        <v>12.063492063492063</v>
      </c>
      <c r="S83" s="87">
        <f t="shared" si="58"/>
        <v>7.3950103140933324E-2</v>
      </c>
      <c r="T83" s="107"/>
      <c r="U83" s="69"/>
      <c r="V83" s="69"/>
      <c r="W83" s="73"/>
    </row>
    <row r="84" spans="1:23" x14ac:dyDescent="0.25">
      <c r="A84" s="211"/>
      <c r="B84" s="114" t="s">
        <v>23</v>
      </c>
      <c r="C84" s="97">
        <f>SUM(C77:C83)</f>
        <v>6040</v>
      </c>
      <c r="D84" s="74">
        <v>3180</v>
      </c>
      <c r="E84" s="74">
        <v>2860</v>
      </c>
      <c r="F84" s="74">
        <v>3300</v>
      </c>
      <c r="G84" s="162">
        <v>800</v>
      </c>
      <c r="H84" s="97">
        <v>4084</v>
      </c>
      <c r="I84" s="74">
        <f t="shared" si="54"/>
        <v>100</v>
      </c>
      <c r="J84" s="75">
        <f t="shared" si="52"/>
        <v>67.615894039735096</v>
      </c>
      <c r="K84" s="88">
        <f t="shared" si="45"/>
        <v>1.8162735261678586</v>
      </c>
      <c r="L84" s="97">
        <v>1085</v>
      </c>
      <c r="M84" s="74">
        <f t="shared" si="55"/>
        <v>100</v>
      </c>
      <c r="N84" s="75">
        <f t="shared" si="53"/>
        <v>17.963576158940398</v>
      </c>
      <c r="O84" s="88">
        <f t="shared" si="46"/>
        <v>4.1053388323432589</v>
      </c>
      <c r="P84" s="97">
        <v>871</v>
      </c>
      <c r="Q84" s="74">
        <f t="shared" si="56"/>
        <v>100</v>
      </c>
      <c r="R84" s="75">
        <f t="shared" si="57"/>
        <v>14.420529801324504</v>
      </c>
      <c r="S84" s="88">
        <f t="shared" si="58"/>
        <v>1.6950142062040245</v>
      </c>
      <c r="T84" s="110"/>
      <c r="U84" s="111"/>
      <c r="V84" s="111"/>
      <c r="W84" s="77"/>
    </row>
    <row r="85" spans="1:23" ht="15" customHeight="1" x14ac:dyDescent="0.25">
      <c r="A85" s="212" t="s">
        <v>154</v>
      </c>
      <c r="B85" s="115" t="s">
        <v>155</v>
      </c>
      <c r="C85" s="156">
        <v>4594</v>
      </c>
      <c r="D85" s="154">
        <v>547</v>
      </c>
      <c r="E85" s="154">
        <v>4047</v>
      </c>
      <c r="F85" s="154">
        <v>1697</v>
      </c>
      <c r="G85" s="163">
        <v>975</v>
      </c>
      <c r="H85" s="98">
        <v>3010</v>
      </c>
      <c r="I85" s="80">
        <f>100*H85/H$88</f>
        <v>76.590330788804067</v>
      </c>
      <c r="J85" s="80">
        <f t="shared" si="52"/>
        <v>65.520243796255983</v>
      </c>
      <c r="K85" s="81">
        <f t="shared" si="45"/>
        <v>1.3386345038602483</v>
      </c>
      <c r="L85" s="98">
        <v>23</v>
      </c>
      <c r="M85" s="80">
        <f>100*L85/L$88</f>
        <v>74.193548387096769</v>
      </c>
      <c r="N85" s="80">
        <f t="shared" si="53"/>
        <v>0.50065302568567693</v>
      </c>
      <c r="O85" s="81">
        <f t="shared" si="46"/>
        <v>8.7025615800824851E-2</v>
      </c>
      <c r="P85" s="98">
        <v>1561</v>
      </c>
      <c r="Q85" s="80">
        <f>100*P85/P$88</f>
        <v>82.244467860906212</v>
      </c>
      <c r="R85" s="80">
        <f t="shared" si="57"/>
        <v>33.979103178058338</v>
      </c>
      <c r="S85" s="81">
        <f t="shared" si="58"/>
        <v>3.0377923948157086</v>
      </c>
      <c r="T85" s="108"/>
      <c r="U85" s="109"/>
      <c r="V85" s="109"/>
      <c r="W85" s="72"/>
    </row>
    <row r="86" spans="1:23" x14ac:dyDescent="0.25">
      <c r="A86" s="213"/>
      <c r="B86" s="116" t="s">
        <v>156</v>
      </c>
      <c r="C86" s="157">
        <v>741</v>
      </c>
      <c r="D86" s="155">
        <v>63</v>
      </c>
      <c r="E86" s="155">
        <v>678</v>
      </c>
      <c r="F86" s="155">
        <v>238</v>
      </c>
      <c r="G86" s="164">
        <v>169</v>
      </c>
      <c r="H86" s="99">
        <v>537</v>
      </c>
      <c r="I86" s="68">
        <f>100*H86/H$88</f>
        <v>13.664122137404581</v>
      </c>
      <c r="J86" s="68">
        <f t="shared" si="52"/>
        <v>72.469635627530366</v>
      </c>
      <c r="K86" s="82">
        <f t="shared" si="45"/>
        <v>0.23881951115380509</v>
      </c>
      <c r="L86" s="99">
        <v>4</v>
      </c>
      <c r="M86" s="68">
        <f>100*L86/L$88</f>
        <v>12.903225806451612</v>
      </c>
      <c r="N86" s="68">
        <f t="shared" si="53"/>
        <v>0.53981106612685559</v>
      </c>
      <c r="O86" s="82">
        <f t="shared" si="46"/>
        <v>1.5134889704491278E-2</v>
      </c>
      <c r="P86" s="99">
        <v>200</v>
      </c>
      <c r="Q86" s="68">
        <f>100*P86/P$88</f>
        <v>10.537407797681769</v>
      </c>
      <c r="R86" s="68">
        <f t="shared" si="57"/>
        <v>26.990553306342779</v>
      </c>
      <c r="S86" s="82">
        <f t="shared" si="58"/>
        <v>0.38921106916280701</v>
      </c>
      <c r="T86" s="107"/>
      <c r="U86" s="69"/>
      <c r="V86" s="69"/>
      <c r="W86" s="73"/>
    </row>
    <row r="87" spans="1:23" x14ac:dyDescent="0.25">
      <c r="A87" s="213"/>
      <c r="B87" s="116" t="s">
        <v>18</v>
      </c>
      <c r="C87" s="157">
        <v>524</v>
      </c>
      <c r="D87" s="155">
        <v>96</v>
      </c>
      <c r="E87" s="155">
        <v>428</v>
      </c>
      <c r="F87" s="155">
        <v>176</v>
      </c>
      <c r="G87" s="164">
        <v>135</v>
      </c>
      <c r="H87" s="99">
        <f>H88-SUM(H85:H86)</f>
        <v>383</v>
      </c>
      <c r="I87" s="68">
        <f>100*H87/H$88</f>
        <v>9.7455470737913483</v>
      </c>
      <c r="J87" s="68">
        <f t="shared" si="52"/>
        <v>73.091603053435108</v>
      </c>
      <c r="K87" s="82">
        <f t="shared" si="45"/>
        <v>0.17033123421211799</v>
      </c>
      <c r="L87" s="99">
        <f>L88-SUM(L85:L86)</f>
        <v>4</v>
      </c>
      <c r="M87" s="68">
        <f>100*L87/L$88</f>
        <v>12.903225806451612</v>
      </c>
      <c r="N87" s="68">
        <f t="shared" si="53"/>
        <v>0.76335877862595425</v>
      </c>
      <c r="O87" s="82">
        <f t="shared" si="46"/>
        <v>1.5134889704491278E-2</v>
      </c>
      <c r="P87" s="99">
        <f>P88-SUM(P85:P86)</f>
        <v>137</v>
      </c>
      <c r="Q87" s="68">
        <f>100*P87/P$88</f>
        <v>7.2181243414120129</v>
      </c>
      <c r="R87" s="68">
        <f t="shared" si="57"/>
        <v>26.145038167938932</v>
      </c>
      <c r="S87" s="82">
        <f t="shared" si="58"/>
        <v>0.26660958237652277</v>
      </c>
      <c r="T87" s="107"/>
      <c r="U87" s="69"/>
      <c r="V87" s="69"/>
      <c r="W87" s="73"/>
    </row>
    <row r="88" spans="1:23" x14ac:dyDescent="0.25">
      <c r="A88" s="214"/>
      <c r="B88" s="117" t="s">
        <v>23</v>
      </c>
      <c r="C88" s="189">
        <f>SUM(C85:C87)</f>
        <v>5859</v>
      </c>
      <c r="D88" s="184">
        <v>706</v>
      </c>
      <c r="E88" s="184">
        <v>5153</v>
      </c>
      <c r="F88" s="184">
        <v>2111</v>
      </c>
      <c r="G88" s="190">
        <v>1279</v>
      </c>
      <c r="H88" s="100">
        <v>3930</v>
      </c>
      <c r="I88" s="83">
        <f>100*H88/H$88</f>
        <v>100</v>
      </c>
      <c r="J88" s="84">
        <f t="shared" si="52"/>
        <v>67.076292882744497</v>
      </c>
      <c r="K88" s="85">
        <f t="shared" si="45"/>
        <v>1.7477852492261714</v>
      </c>
      <c r="L88" s="100">
        <v>31</v>
      </c>
      <c r="M88" s="83">
        <f>100*L88/L$88</f>
        <v>100</v>
      </c>
      <c r="N88" s="84">
        <f t="shared" si="53"/>
        <v>0.52910052910052907</v>
      </c>
      <c r="O88" s="85">
        <f t="shared" si="46"/>
        <v>0.1172953952098074</v>
      </c>
      <c r="P88" s="100">
        <v>1898</v>
      </c>
      <c r="Q88" s="83">
        <f>100*P88/P$88</f>
        <v>100</v>
      </c>
      <c r="R88" s="84">
        <f t="shared" si="57"/>
        <v>32.394606588154979</v>
      </c>
      <c r="S88" s="85">
        <f t="shared" si="58"/>
        <v>3.6936130463550385</v>
      </c>
      <c r="T88" s="110"/>
      <c r="U88" s="111"/>
      <c r="V88" s="111"/>
      <c r="W88" s="77"/>
    </row>
    <row r="89" spans="1:23" x14ac:dyDescent="0.25">
      <c r="A89" s="215" t="s">
        <v>18</v>
      </c>
      <c r="B89" s="215"/>
      <c r="C89" s="123">
        <v>45086</v>
      </c>
      <c r="D89" s="124">
        <v>28069</v>
      </c>
      <c r="E89" s="124">
        <v>17017</v>
      </c>
      <c r="F89" s="124">
        <v>14738</v>
      </c>
      <c r="G89" s="191">
        <v>10655</v>
      </c>
      <c r="H89" s="123">
        <v>35382</v>
      </c>
      <c r="I89" s="124">
        <f>100*H89/H$89</f>
        <v>100</v>
      </c>
      <c r="J89" s="125">
        <f t="shared" si="52"/>
        <v>78.476688994366327</v>
      </c>
      <c r="K89" s="126">
        <f t="shared" si="45"/>
        <v>15.735403991888141</v>
      </c>
      <c r="L89" s="123">
        <v>1933</v>
      </c>
      <c r="M89" s="124">
        <f>100*L89/L$89</f>
        <v>100</v>
      </c>
      <c r="N89" s="125">
        <f t="shared" si="53"/>
        <v>4.2873619305327599</v>
      </c>
      <c r="O89" s="126">
        <f t="shared" si="46"/>
        <v>7.3139354496954105</v>
      </c>
      <c r="P89" s="123">
        <v>791</v>
      </c>
      <c r="Q89" s="124">
        <f>100*P89/P$89</f>
        <v>100</v>
      </c>
      <c r="R89" s="125">
        <f t="shared" si="57"/>
        <v>1.7544248769019208</v>
      </c>
      <c r="S89" s="126">
        <f t="shared" si="58"/>
        <v>1.5393297785389017</v>
      </c>
      <c r="T89" s="123">
        <v>6980</v>
      </c>
      <c r="U89" s="124">
        <f>100*T89/T$89</f>
        <v>100</v>
      </c>
      <c r="V89" s="125">
        <f>100*T89/C89</f>
        <v>15.481524198198997</v>
      </c>
      <c r="W89" s="126">
        <f>100*T89/T$90</f>
        <v>10.878882810430012</v>
      </c>
    </row>
    <row r="90" spans="1:23" x14ac:dyDescent="0.25">
      <c r="A90" s="216" t="s">
        <v>3</v>
      </c>
      <c r="B90" s="217"/>
      <c r="C90" s="179">
        <v>366832</v>
      </c>
      <c r="D90" s="180">
        <v>206665</v>
      </c>
      <c r="E90" s="180">
        <v>160167</v>
      </c>
      <c r="F90" s="180">
        <v>140451</v>
      </c>
      <c r="G90" s="181">
        <v>76520</v>
      </c>
      <c r="H90" s="119">
        <v>224856</v>
      </c>
      <c r="I90" s="120">
        <f>100*H90/$H$90</f>
        <v>100</v>
      </c>
      <c r="J90" s="121">
        <f t="shared" si="52"/>
        <v>61.296724386095001</v>
      </c>
      <c r="K90" s="122">
        <f t="shared" si="45"/>
        <v>100</v>
      </c>
      <c r="L90" s="119">
        <v>26429</v>
      </c>
      <c r="M90" s="120">
        <f>100*L90/$L$90</f>
        <v>100</v>
      </c>
      <c r="N90" s="121">
        <f t="shared" si="53"/>
        <v>7.2046604440179705</v>
      </c>
      <c r="O90" s="122">
        <f t="shared" si="46"/>
        <v>100</v>
      </c>
      <c r="P90" s="119">
        <v>51386</v>
      </c>
      <c r="Q90" s="120">
        <f>100*P90/$P$90</f>
        <v>100</v>
      </c>
      <c r="R90" s="121">
        <f t="shared" si="57"/>
        <v>14.008047280498975</v>
      </c>
      <c r="S90" s="122">
        <f t="shared" si="58"/>
        <v>100</v>
      </c>
      <c r="T90" s="119">
        <v>64161</v>
      </c>
      <c r="U90" s="120">
        <f>100*T90/$T$90</f>
        <v>100</v>
      </c>
      <c r="V90" s="121">
        <f>100*T90/C90</f>
        <v>17.490567889388057</v>
      </c>
      <c r="W90" s="122">
        <f>100*T90/T$90</f>
        <v>100</v>
      </c>
    </row>
    <row r="91" spans="1:23" x14ac:dyDescent="0.25">
      <c r="A91" s="54" t="s">
        <v>21</v>
      </c>
      <c r="B91" s="11"/>
      <c r="C91" s="64"/>
      <c r="H91" s="64"/>
      <c r="I91" s="11"/>
      <c r="J91" s="11"/>
      <c r="K91" s="11"/>
      <c r="L91" s="64"/>
      <c r="M91" s="11"/>
      <c r="N91" s="11"/>
      <c r="O91" s="11"/>
      <c r="P91" s="64"/>
      <c r="Q91" s="11"/>
      <c r="R91" s="11"/>
      <c r="S91" s="11"/>
      <c r="T91" s="64"/>
      <c r="U91" s="11"/>
      <c r="V91" s="11"/>
      <c r="W91" s="11"/>
    </row>
    <row r="92" spans="1:23" x14ac:dyDescent="0.25">
      <c r="A92" s="54" t="s">
        <v>4</v>
      </c>
      <c r="B92" s="11"/>
      <c r="I92" s="11"/>
      <c r="J92" s="11"/>
      <c r="K92" s="11"/>
      <c r="M92" s="11"/>
      <c r="N92" s="11"/>
      <c r="O92" s="11"/>
      <c r="Q92" s="11"/>
      <c r="R92" s="11"/>
      <c r="S92" s="11"/>
      <c r="U92" s="11"/>
      <c r="V92" s="11"/>
      <c r="W92" s="11"/>
    </row>
    <row r="93" spans="1:23" x14ac:dyDescent="0.25">
      <c r="A93" s="26" t="s">
        <v>321</v>
      </c>
      <c r="B93" s="11"/>
      <c r="I93" s="11"/>
      <c r="J93" s="11"/>
      <c r="K93" s="11"/>
      <c r="M93" s="11"/>
      <c r="N93" s="11"/>
      <c r="O93" s="11"/>
      <c r="Q93" s="11"/>
      <c r="R93" s="11"/>
      <c r="S93" s="11"/>
      <c r="U93" s="11"/>
      <c r="V93" s="11"/>
      <c r="W93" s="11"/>
    </row>
  </sheetData>
  <mergeCells count="16">
    <mergeCell ref="A77:A84"/>
    <mergeCell ref="A85:A88"/>
    <mergeCell ref="A89:B89"/>
    <mergeCell ref="A90:B90"/>
    <mergeCell ref="A39:A44"/>
    <mergeCell ref="A45:A50"/>
    <mergeCell ref="A51:A57"/>
    <mergeCell ref="A58:A63"/>
    <mergeCell ref="A64:A70"/>
    <mergeCell ref="A71:A76"/>
    <mergeCell ref="A33:A38"/>
    <mergeCell ref="A3:A9"/>
    <mergeCell ref="A10:A15"/>
    <mergeCell ref="A16:A18"/>
    <mergeCell ref="A19:A24"/>
    <mergeCell ref="A25:A3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opLeftCell="A43" zoomScaleNormal="100" workbookViewId="0">
      <selection activeCell="A47" sqref="A47"/>
    </sheetView>
  </sheetViews>
  <sheetFormatPr baseColWidth="10" defaultRowHeight="15" x14ac:dyDescent="0.25"/>
  <cols>
    <col min="1" max="1" width="60.5703125" customWidth="1"/>
    <col min="2" max="2" width="66.42578125" bestFit="1" customWidth="1"/>
    <col min="3" max="3" width="14.28515625" style="147" customWidth="1"/>
    <col min="4" max="4" width="12.7109375" style="147" customWidth="1"/>
    <col min="5" max="5" width="15.28515625" style="147" customWidth="1"/>
    <col min="6" max="8" width="14.28515625" style="147" customWidth="1"/>
    <col min="9" max="9" width="17.7109375" style="146" customWidth="1"/>
    <col min="10" max="11" width="10.7109375" style="146" bestFit="1" customWidth="1"/>
    <col min="12" max="12" width="14.28515625" style="147" customWidth="1"/>
    <col min="13" max="13" width="11.42578125" style="146"/>
    <col min="14" max="15" width="10.7109375" style="146" bestFit="1" customWidth="1"/>
    <col min="16" max="16" width="14.28515625" style="147" customWidth="1"/>
    <col min="17" max="19" width="11.42578125" style="146"/>
    <col min="20" max="20" width="14.28515625" style="147" customWidth="1"/>
    <col min="21" max="23" width="11.42578125" style="146"/>
    <col min="24" max="24" width="14.28515625" style="147" customWidth="1"/>
    <col min="25" max="26" width="11.42578125" style="146"/>
  </cols>
  <sheetData>
    <row r="1" spans="1:27" ht="15.75" x14ac:dyDescent="0.25">
      <c r="A1" s="12" t="s">
        <v>61</v>
      </c>
      <c r="B1" s="18"/>
      <c r="C1" s="145"/>
      <c r="D1" s="145"/>
      <c r="E1" s="145"/>
      <c r="F1" s="145"/>
      <c r="G1" s="145"/>
      <c r="H1" s="145"/>
      <c r="I1" s="147"/>
      <c r="J1" s="147"/>
      <c r="K1" s="147"/>
      <c r="L1" s="145"/>
      <c r="N1" s="147"/>
      <c r="O1" s="147"/>
      <c r="P1" s="145"/>
      <c r="T1" s="145"/>
      <c r="X1" s="145"/>
    </row>
    <row r="2" spans="1:27" ht="15.75" x14ac:dyDescent="0.25">
      <c r="A2" s="12"/>
      <c r="B2" s="18"/>
      <c r="C2" s="224" t="s">
        <v>23</v>
      </c>
      <c r="D2" s="225"/>
      <c r="E2" s="225"/>
      <c r="F2" s="225"/>
      <c r="G2" s="226"/>
      <c r="H2" s="224" t="s">
        <v>65</v>
      </c>
      <c r="I2" s="225"/>
      <c r="J2" s="225"/>
      <c r="K2" s="226"/>
      <c r="L2" s="224" t="s">
        <v>66</v>
      </c>
      <c r="M2" s="225"/>
      <c r="N2" s="225"/>
      <c r="O2" s="226"/>
      <c r="P2" s="224" t="s">
        <v>67</v>
      </c>
      <c r="Q2" s="225"/>
      <c r="R2" s="225"/>
      <c r="S2" s="226"/>
      <c r="T2" s="224" t="s">
        <v>71</v>
      </c>
      <c r="U2" s="225"/>
      <c r="V2" s="225"/>
      <c r="W2" s="226"/>
      <c r="X2" s="224" t="s">
        <v>72</v>
      </c>
      <c r="Y2" s="225"/>
      <c r="Z2" s="225"/>
      <c r="AA2" s="226"/>
    </row>
    <row r="3" spans="1:27" ht="120" x14ac:dyDescent="0.25">
      <c r="A3" s="59" t="s">
        <v>20</v>
      </c>
      <c r="B3" s="58" t="s">
        <v>19</v>
      </c>
      <c r="C3" s="94" t="s">
        <v>1</v>
      </c>
      <c r="D3" s="78" t="s">
        <v>11</v>
      </c>
      <c r="E3" s="78" t="s">
        <v>45</v>
      </c>
      <c r="F3" s="78" t="s">
        <v>48</v>
      </c>
      <c r="G3" s="166" t="s">
        <v>51</v>
      </c>
      <c r="H3" s="94" t="s">
        <v>37</v>
      </c>
      <c r="I3" s="78" t="s">
        <v>38</v>
      </c>
      <c r="J3" s="78" t="s">
        <v>39</v>
      </c>
      <c r="K3" s="79" t="s">
        <v>40</v>
      </c>
      <c r="L3" s="94" t="s">
        <v>63</v>
      </c>
      <c r="M3" s="78" t="s">
        <v>43</v>
      </c>
      <c r="N3" s="78" t="s">
        <v>44</v>
      </c>
      <c r="O3" s="79" t="s">
        <v>64</v>
      </c>
      <c r="P3" s="94" t="s">
        <v>45</v>
      </c>
      <c r="Q3" s="78" t="s">
        <v>46</v>
      </c>
      <c r="R3" s="78" t="s">
        <v>47</v>
      </c>
      <c r="S3" s="79" t="s">
        <v>68</v>
      </c>
      <c r="T3" s="94" t="s">
        <v>48</v>
      </c>
      <c r="U3" s="78" t="s">
        <v>49</v>
      </c>
      <c r="V3" s="78" t="s">
        <v>50</v>
      </c>
      <c r="W3" s="79" t="s">
        <v>69</v>
      </c>
      <c r="X3" s="94" t="s">
        <v>51</v>
      </c>
      <c r="Y3" s="78" t="s">
        <v>52</v>
      </c>
      <c r="Z3" s="78" t="s">
        <v>53</v>
      </c>
      <c r="AA3" s="79" t="s">
        <v>70</v>
      </c>
    </row>
    <row r="4" spans="1:27" s="168" customFormat="1" x14ac:dyDescent="0.25">
      <c r="A4" s="228" t="s">
        <v>85</v>
      </c>
      <c r="B4" s="167" t="s">
        <v>86</v>
      </c>
      <c r="C4" s="156">
        <v>39070</v>
      </c>
      <c r="D4" s="154">
        <v>17741</v>
      </c>
      <c r="E4" s="154">
        <v>21329</v>
      </c>
      <c r="F4" s="154">
        <v>19785</v>
      </c>
      <c r="G4" s="163">
        <v>5728</v>
      </c>
      <c r="H4" s="156">
        <v>18339</v>
      </c>
      <c r="I4" s="80">
        <f t="shared" ref="I4:I10" si="0">100*H4/H$10</f>
        <v>56.884518750581591</v>
      </c>
      <c r="J4" s="80">
        <f t="shared" ref="J4:J9" si="1">100*H4/$C4</f>
        <v>46.938827745072949</v>
      </c>
      <c r="K4" s="81">
        <f t="shared" ref="K4:K44" si="2">100*H4/H$44</f>
        <v>8.155886433984417</v>
      </c>
      <c r="L4" s="156">
        <v>9050</v>
      </c>
      <c r="M4" s="80">
        <f>100*L4/L$10</f>
        <v>70.155038759689916</v>
      </c>
      <c r="N4" s="80">
        <f>100*L4/$H4</f>
        <v>49.348383227002564</v>
      </c>
      <c r="O4" s="80">
        <f>100*L4/D4</f>
        <v>51.011780621160028</v>
      </c>
      <c r="P4" s="156">
        <v>9289</v>
      </c>
      <c r="Q4" s="80">
        <f>100*P4/P$10</f>
        <v>48.032473240601895</v>
      </c>
      <c r="R4" s="80">
        <f>100*P4/$H4</f>
        <v>50.651616772997436</v>
      </c>
      <c r="S4" s="80">
        <f>100*P4/E4</f>
        <v>43.551033803741383</v>
      </c>
      <c r="T4" s="156">
        <v>8022</v>
      </c>
      <c r="U4" s="80">
        <f>100*T4/T$10</f>
        <v>56.680562424927579</v>
      </c>
      <c r="V4" s="80">
        <f>100*T4/$H4</f>
        <v>43.742843121217078</v>
      </c>
      <c r="W4" s="80">
        <f>100*T4/F4</f>
        <v>40.545868081880215</v>
      </c>
      <c r="X4" s="156">
        <v>3302</v>
      </c>
      <c r="Y4" s="80">
        <f>100*X4/X$10</f>
        <v>57.727272727272727</v>
      </c>
      <c r="Z4" s="80">
        <f>100*X4/$H4</f>
        <v>18.00534380282458</v>
      </c>
      <c r="AA4" s="81">
        <f>100*X4/G4</f>
        <v>57.646648044692739</v>
      </c>
    </row>
    <row r="5" spans="1:27" s="168" customFormat="1" x14ac:dyDescent="0.25">
      <c r="A5" s="229"/>
      <c r="B5" s="169" t="s">
        <v>87</v>
      </c>
      <c r="C5" s="157">
        <v>10435</v>
      </c>
      <c r="D5" s="155">
        <v>1698</v>
      </c>
      <c r="E5" s="155">
        <v>8737</v>
      </c>
      <c r="F5" s="155">
        <v>5081</v>
      </c>
      <c r="G5" s="164">
        <v>1656</v>
      </c>
      <c r="H5" s="157">
        <v>4384</v>
      </c>
      <c r="I5" s="68">
        <f t="shared" si="0"/>
        <v>13.598436676075561</v>
      </c>
      <c r="J5" s="68">
        <f t="shared" si="1"/>
        <v>42.012458073790128</v>
      </c>
      <c r="K5" s="82">
        <f t="shared" si="2"/>
        <v>1.9496922474828335</v>
      </c>
      <c r="L5" s="157">
        <v>719</v>
      </c>
      <c r="M5" s="68">
        <f t="shared" ref="M5:M10" si="3">100*L5/L$10</f>
        <v>5.5736434108527133</v>
      </c>
      <c r="N5" s="68">
        <f t="shared" ref="N5:N44" si="4">100*L5/$H5</f>
        <v>16.400547445255473</v>
      </c>
      <c r="O5" s="68">
        <f t="shared" ref="O5:O9" si="5">100*L5/D5</f>
        <v>42.343934040047117</v>
      </c>
      <c r="P5" s="157">
        <v>3665</v>
      </c>
      <c r="Q5" s="68">
        <f t="shared" ref="Q5:Q10" si="6">100*P5/P$10</f>
        <v>18.951341848079011</v>
      </c>
      <c r="R5" s="68">
        <f t="shared" ref="R5:R43" si="7">100*P5/$H5</f>
        <v>83.599452554744531</v>
      </c>
      <c r="S5" s="68">
        <f t="shared" ref="S5:S44" si="8">100*P5/E5</f>
        <v>41.94803708366716</v>
      </c>
      <c r="T5" s="157">
        <v>1730</v>
      </c>
      <c r="U5" s="68">
        <f t="shared" ref="U5:U10" si="9">100*T5/T$10</f>
        <v>12.22355684307214</v>
      </c>
      <c r="V5" s="68">
        <f t="shared" ref="V5:V42" si="10">100*T5/$H5</f>
        <v>39.461678832116789</v>
      </c>
      <c r="W5" s="68">
        <f t="shared" ref="W5:W44" si="11">100*T5/F5</f>
        <v>34.04841566620744</v>
      </c>
      <c r="X5" s="157">
        <v>906</v>
      </c>
      <c r="Y5" s="68">
        <f t="shared" ref="Y5:Y10" si="12">100*X5/X$10</f>
        <v>15.839160839160838</v>
      </c>
      <c r="Z5" s="68">
        <f t="shared" ref="Z5:Z42" si="13">100*X5/$H5</f>
        <v>20.666058394160583</v>
      </c>
      <c r="AA5" s="82">
        <f t="shared" ref="AA5:AA44" si="14">100*X5/G5</f>
        <v>54.710144927536234</v>
      </c>
    </row>
    <row r="6" spans="1:27" s="168" customFormat="1" x14ac:dyDescent="0.25">
      <c r="A6" s="229"/>
      <c r="B6" s="169" t="s">
        <v>137</v>
      </c>
      <c r="C6" s="157">
        <v>8821</v>
      </c>
      <c r="D6" s="155">
        <v>1392</v>
      </c>
      <c r="E6" s="155">
        <v>7429</v>
      </c>
      <c r="F6" s="155">
        <v>4938</v>
      </c>
      <c r="G6" s="164">
        <v>1038</v>
      </c>
      <c r="H6" s="157">
        <v>3297</v>
      </c>
      <c r="I6" s="68">
        <f t="shared" si="0"/>
        <v>10.226744005707372</v>
      </c>
      <c r="J6" s="68">
        <f t="shared" si="1"/>
        <v>37.376714658202019</v>
      </c>
      <c r="K6" s="82">
        <f t="shared" si="2"/>
        <v>1.4662717472515743</v>
      </c>
      <c r="L6" s="157">
        <v>545</v>
      </c>
      <c r="M6" s="68">
        <f t="shared" si="3"/>
        <v>4.224806201550388</v>
      </c>
      <c r="N6" s="68">
        <f t="shared" si="4"/>
        <v>16.530178950561115</v>
      </c>
      <c r="O6" s="68">
        <f t="shared" si="5"/>
        <v>39.152298850574709</v>
      </c>
      <c r="P6" s="157">
        <v>2752</v>
      </c>
      <c r="Q6" s="68">
        <f t="shared" si="6"/>
        <v>14.230311805160557</v>
      </c>
      <c r="R6" s="68">
        <f t="shared" si="7"/>
        <v>83.469821049438877</v>
      </c>
      <c r="S6" s="68">
        <f t="shared" si="8"/>
        <v>37.04401669134473</v>
      </c>
      <c r="T6" s="157">
        <v>1471</v>
      </c>
      <c r="U6" s="68">
        <f t="shared" si="9"/>
        <v>10.393556136508161</v>
      </c>
      <c r="V6" s="68">
        <f t="shared" si="10"/>
        <v>44.616317864725509</v>
      </c>
      <c r="W6" s="68">
        <f t="shared" si="11"/>
        <v>29.7893884163629</v>
      </c>
      <c r="X6" s="157">
        <v>566</v>
      </c>
      <c r="Y6" s="68">
        <f t="shared" si="12"/>
        <v>9.895104895104895</v>
      </c>
      <c r="Z6" s="68">
        <f t="shared" si="13"/>
        <v>17.167121625720352</v>
      </c>
      <c r="AA6" s="82">
        <f t="shared" si="14"/>
        <v>54.527938342967246</v>
      </c>
    </row>
    <row r="7" spans="1:27" s="168" customFormat="1" x14ac:dyDescent="0.25">
      <c r="A7" s="229"/>
      <c r="B7" s="169" t="s">
        <v>159</v>
      </c>
      <c r="C7" s="157">
        <v>4783</v>
      </c>
      <c r="D7" s="155">
        <v>1908</v>
      </c>
      <c r="E7" s="155">
        <v>2875</v>
      </c>
      <c r="F7" s="155">
        <v>2403</v>
      </c>
      <c r="G7" s="164">
        <v>662</v>
      </c>
      <c r="H7" s="157">
        <v>2145</v>
      </c>
      <c r="I7" s="68">
        <f t="shared" si="0"/>
        <v>6.6534321784174448</v>
      </c>
      <c r="J7" s="68">
        <f t="shared" si="1"/>
        <v>44.84633075475643</v>
      </c>
      <c r="K7" s="82">
        <f t="shared" si="2"/>
        <v>0.95394385740207066</v>
      </c>
      <c r="L7" s="157">
        <v>946</v>
      </c>
      <c r="M7" s="68">
        <f t="shared" si="3"/>
        <v>7.333333333333333</v>
      </c>
      <c r="N7" s="68">
        <f t="shared" si="4"/>
        <v>44.102564102564102</v>
      </c>
      <c r="O7" s="68">
        <f t="shared" si="5"/>
        <v>49.580712788259959</v>
      </c>
      <c r="P7" s="157">
        <v>1199</v>
      </c>
      <c r="Q7" s="68">
        <f t="shared" si="6"/>
        <v>6.1999069238326694</v>
      </c>
      <c r="R7" s="68">
        <f t="shared" si="7"/>
        <v>55.897435897435898</v>
      </c>
      <c r="S7" s="68">
        <f t="shared" si="8"/>
        <v>41.704347826086959</v>
      </c>
      <c r="T7" s="157">
        <v>908</v>
      </c>
      <c r="U7" s="68">
        <f t="shared" si="9"/>
        <v>6.4156009326644527</v>
      </c>
      <c r="V7" s="68">
        <f t="shared" si="10"/>
        <v>42.331002331002331</v>
      </c>
      <c r="W7" s="68">
        <f t="shared" si="11"/>
        <v>37.786100707449023</v>
      </c>
      <c r="X7" s="157">
        <v>384</v>
      </c>
      <c r="Y7" s="68">
        <f t="shared" si="12"/>
        <v>6.7132867132867133</v>
      </c>
      <c r="Z7" s="68">
        <f t="shared" si="13"/>
        <v>17.902097902097903</v>
      </c>
      <c r="AA7" s="82">
        <f t="shared" si="14"/>
        <v>58.006042296072508</v>
      </c>
    </row>
    <row r="8" spans="1:27" s="168" customFormat="1" x14ac:dyDescent="0.25">
      <c r="A8" s="229"/>
      <c r="B8" s="169" t="s">
        <v>90</v>
      </c>
      <c r="C8" s="157">
        <v>4621</v>
      </c>
      <c r="D8" s="155">
        <v>1541</v>
      </c>
      <c r="E8" s="155">
        <v>3080</v>
      </c>
      <c r="F8" s="155">
        <v>2662</v>
      </c>
      <c r="G8" s="164">
        <v>509</v>
      </c>
      <c r="H8" s="157">
        <v>2085</v>
      </c>
      <c r="I8" s="68">
        <f t="shared" si="0"/>
        <v>6.4673221874127611</v>
      </c>
      <c r="J8" s="68">
        <f t="shared" si="1"/>
        <v>45.12010387362043</v>
      </c>
      <c r="K8" s="82">
        <f t="shared" si="2"/>
        <v>0.92726011313907564</v>
      </c>
      <c r="L8" s="157">
        <v>764</v>
      </c>
      <c r="M8" s="68">
        <f t="shared" si="3"/>
        <v>5.9224806201550386</v>
      </c>
      <c r="N8" s="68">
        <f t="shared" si="4"/>
        <v>36.642685851318944</v>
      </c>
      <c r="O8" s="68">
        <f t="shared" si="5"/>
        <v>49.578195976638547</v>
      </c>
      <c r="P8" s="157">
        <v>1321</v>
      </c>
      <c r="Q8" s="68">
        <f t="shared" si="6"/>
        <v>6.8307565024044674</v>
      </c>
      <c r="R8" s="68">
        <f t="shared" si="7"/>
        <v>63.357314148681056</v>
      </c>
      <c r="S8" s="68">
        <f t="shared" si="8"/>
        <v>42.88961038961039</v>
      </c>
      <c r="T8" s="157">
        <v>1045</v>
      </c>
      <c r="U8" s="68">
        <f t="shared" si="9"/>
        <v>7.3835935843990672</v>
      </c>
      <c r="V8" s="68">
        <f t="shared" si="10"/>
        <v>50.119904076738607</v>
      </c>
      <c r="W8" s="68">
        <f t="shared" si="11"/>
        <v>39.256198347107436</v>
      </c>
      <c r="X8" s="157">
        <v>297</v>
      </c>
      <c r="Y8" s="68">
        <f t="shared" si="12"/>
        <v>5.1923076923076925</v>
      </c>
      <c r="Z8" s="68">
        <f t="shared" si="13"/>
        <v>14.244604316546763</v>
      </c>
      <c r="AA8" s="82">
        <f t="shared" si="14"/>
        <v>58.349705304518665</v>
      </c>
    </row>
    <row r="9" spans="1:27" s="168" customFormat="1" x14ac:dyDescent="0.25">
      <c r="A9" s="229"/>
      <c r="B9" s="169" t="s">
        <v>18</v>
      </c>
      <c r="C9" s="157">
        <v>4570</v>
      </c>
      <c r="D9" s="155">
        <v>1837</v>
      </c>
      <c r="E9" s="155">
        <v>2733</v>
      </c>
      <c r="F9" s="155">
        <v>2659</v>
      </c>
      <c r="G9" s="164">
        <v>462</v>
      </c>
      <c r="H9" s="157">
        <f>H10-SUM(H4:H8)</f>
        <v>1989</v>
      </c>
      <c r="I9" s="68">
        <f t="shared" si="0"/>
        <v>6.1695462018052671</v>
      </c>
      <c r="J9" s="68">
        <f t="shared" si="1"/>
        <v>43.522975929978116</v>
      </c>
      <c r="K9" s="82">
        <f t="shared" si="2"/>
        <v>0.88456612231828369</v>
      </c>
      <c r="L9" s="157">
        <f>L10-SUM(L4:L8)</f>
        <v>876</v>
      </c>
      <c r="M9" s="68">
        <f t="shared" si="3"/>
        <v>6.7906976744186043</v>
      </c>
      <c r="N9" s="68">
        <f t="shared" si="4"/>
        <v>44.042232277526395</v>
      </c>
      <c r="O9" s="68">
        <f t="shared" si="5"/>
        <v>47.686445291235714</v>
      </c>
      <c r="P9" s="157">
        <f>P10-SUM(P4:P8)</f>
        <v>1113</v>
      </c>
      <c r="Q9" s="68">
        <f t="shared" si="6"/>
        <v>5.7552096799214025</v>
      </c>
      <c r="R9" s="68">
        <f t="shared" si="7"/>
        <v>55.957767722473605</v>
      </c>
      <c r="S9" s="68">
        <f t="shared" si="8"/>
        <v>40.724478594950604</v>
      </c>
      <c r="T9" s="157">
        <f>T10-SUM(T4:T8)</f>
        <v>977</v>
      </c>
      <c r="U9" s="68">
        <f t="shared" si="9"/>
        <v>6.9031300784286014</v>
      </c>
      <c r="V9" s="68">
        <f t="shared" si="10"/>
        <v>49.12016088486677</v>
      </c>
      <c r="W9" s="68">
        <f t="shared" si="11"/>
        <v>36.743136517487777</v>
      </c>
      <c r="X9" s="157">
        <f>X10-SUM(X4:X8)</f>
        <v>265</v>
      </c>
      <c r="Y9" s="68">
        <f t="shared" si="12"/>
        <v>4.6328671328671325</v>
      </c>
      <c r="Z9" s="68">
        <f t="shared" si="13"/>
        <v>13.323278029160383</v>
      </c>
      <c r="AA9" s="82">
        <f t="shared" si="14"/>
        <v>57.359307359307358</v>
      </c>
    </row>
    <row r="10" spans="1:27" s="168" customFormat="1" x14ac:dyDescent="0.25">
      <c r="A10" s="230"/>
      <c r="B10" s="170" t="s">
        <v>23</v>
      </c>
      <c r="C10" s="158">
        <f>SUM(C4:C9)</f>
        <v>72300</v>
      </c>
      <c r="D10" s="83">
        <v>26117</v>
      </c>
      <c r="E10" s="83">
        <v>46183</v>
      </c>
      <c r="F10" s="83">
        <v>37528</v>
      </c>
      <c r="G10" s="165">
        <v>10055</v>
      </c>
      <c r="H10" s="158">
        <v>32239</v>
      </c>
      <c r="I10" s="83">
        <f t="shared" si="0"/>
        <v>100</v>
      </c>
      <c r="J10" s="84">
        <f>100*H10/$C10</f>
        <v>44.590594744121717</v>
      </c>
      <c r="K10" s="85">
        <f t="shared" si="2"/>
        <v>14.337620521578254</v>
      </c>
      <c r="L10" s="158">
        <v>12900</v>
      </c>
      <c r="M10" s="83">
        <f t="shared" si="3"/>
        <v>100</v>
      </c>
      <c r="N10" s="84">
        <f t="shared" si="4"/>
        <v>40.013648066007008</v>
      </c>
      <c r="O10" s="84">
        <f>100*L10/D10</f>
        <v>49.39311559520619</v>
      </c>
      <c r="P10" s="158">
        <v>19339</v>
      </c>
      <c r="Q10" s="83">
        <f t="shared" si="6"/>
        <v>100</v>
      </c>
      <c r="R10" s="84">
        <f t="shared" si="7"/>
        <v>59.986351933992992</v>
      </c>
      <c r="S10" s="84">
        <f t="shared" si="8"/>
        <v>41.874715804516811</v>
      </c>
      <c r="T10" s="158">
        <v>14153</v>
      </c>
      <c r="U10" s="83">
        <f t="shared" si="9"/>
        <v>100</v>
      </c>
      <c r="V10" s="84">
        <f t="shared" si="10"/>
        <v>43.900245044821489</v>
      </c>
      <c r="W10" s="84">
        <f t="shared" si="11"/>
        <v>37.713174163291406</v>
      </c>
      <c r="X10" s="158">
        <v>5720</v>
      </c>
      <c r="Y10" s="83">
        <f t="shared" si="12"/>
        <v>100</v>
      </c>
      <c r="Z10" s="84">
        <f t="shared" si="13"/>
        <v>17.742485809113187</v>
      </c>
      <c r="AA10" s="85">
        <f t="shared" si="14"/>
        <v>56.88712083540527</v>
      </c>
    </row>
    <row r="11" spans="1:27" s="168" customFormat="1" x14ac:dyDescent="0.25">
      <c r="A11" s="228" t="s">
        <v>91</v>
      </c>
      <c r="B11" s="167" t="s">
        <v>149</v>
      </c>
      <c r="C11" s="156">
        <v>20717</v>
      </c>
      <c r="D11" s="154">
        <v>11378</v>
      </c>
      <c r="E11" s="154">
        <v>9339</v>
      </c>
      <c r="F11" s="154">
        <v>8884</v>
      </c>
      <c r="G11" s="163">
        <v>3800</v>
      </c>
      <c r="H11" s="156">
        <v>7812</v>
      </c>
      <c r="I11" s="80">
        <f t="shared" ref="I11:I16" si="15">100*H11/H$16</f>
        <v>24.091778202676863</v>
      </c>
      <c r="J11" s="80">
        <f t="shared" ref="J11:J42" si="16">100*H11/C11</f>
        <v>37.70816237872279</v>
      </c>
      <c r="K11" s="81">
        <f t="shared" si="2"/>
        <v>3.474223503041947</v>
      </c>
      <c r="L11" s="156">
        <v>4276</v>
      </c>
      <c r="M11" s="80">
        <f>100*L11/L$16</f>
        <v>22.511187154514346</v>
      </c>
      <c r="N11" s="80">
        <f t="shared" si="4"/>
        <v>54.7363031233999</v>
      </c>
      <c r="O11" s="80">
        <f t="shared" ref="O11:O44" si="17">100*L11/D11</f>
        <v>37.581297240288272</v>
      </c>
      <c r="P11" s="156">
        <v>3536</v>
      </c>
      <c r="Q11" s="80">
        <f>100*P11/P$16</f>
        <v>26.327153599880873</v>
      </c>
      <c r="R11" s="80">
        <f t="shared" si="7"/>
        <v>45.2636968766001</v>
      </c>
      <c r="S11" s="80">
        <f t="shared" si="8"/>
        <v>37.862726201948817</v>
      </c>
      <c r="T11" s="156">
        <v>2654</v>
      </c>
      <c r="U11" s="80">
        <f>100*T11/T$16</f>
        <v>26.204581358609794</v>
      </c>
      <c r="V11" s="80">
        <f t="shared" si="10"/>
        <v>33.97337429595494</v>
      </c>
      <c r="W11" s="80">
        <f t="shared" si="11"/>
        <v>29.873930661864026</v>
      </c>
      <c r="X11" s="156">
        <v>1822</v>
      </c>
      <c r="Y11" s="80">
        <f>100*X11/X$16</f>
        <v>22.780695173793447</v>
      </c>
      <c r="Z11" s="80">
        <f t="shared" si="13"/>
        <v>23.323092677931388</v>
      </c>
      <c r="AA11" s="81">
        <f t="shared" si="14"/>
        <v>47.94736842105263</v>
      </c>
    </row>
    <row r="12" spans="1:27" s="168" customFormat="1" x14ac:dyDescent="0.25">
      <c r="A12" s="229"/>
      <c r="B12" s="169" t="s">
        <v>117</v>
      </c>
      <c r="C12" s="157">
        <v>14125</v>
      </c>
      <c r="D12" s="155">
        <v>8733</v>
      </c>
      <c r="E12" s="155">
        <v>5392</v>
      </c>
      <c r="F12" s="155">
        <v>4978</v>
      </c>
      <c r="G12" s="164">
        <v>3058</v>
      </c>
      <c r="H12" s="157">
        <v>10501</v>
      </c>
      <c r="I12" s="68">
        <f t="shared" si="15"/>
        <v>32.384506260408315</v>
      </c>
      <c r="J12" s="68">
        <f t="shared" si="16"/>
        <v>74.343362831858414</v>
      </c>
      <c r="K12" s="82">
        <f t="shared" si="2"/>
        <v>4.6700999750951722</v>
      </c>
      <c r="L12" s="157">
        <v>6266</v>
      </c>
      <c r="M12" s="68">
        <f t="shared" ref="M12:M16" si="18">100*L12/L$16</f>
        <v>32.987628323242959</v>
      </c>
      <c r="N12" s="68">
        <f t="shared" si="4"/>
        <v>59.670507570707549</v>
      </c>
      <c r="O12" s="68">
        <f t="shared" si="17"/>
        <v>71.750830184358179</v>
      </c>
      <c r="P12" s="157">
        <v>4235</v>
      </c>
      <c r="Q12" s="68">
        <f t="shared" ref="Q12:Q16" si="19">100*P12/P$16</f>
        <v>31.531531531531531</v>
      </c>
      <c r="R12" s="68">
        <f t="shared" si="7"/>
        <v>40.329492429292451</v>
      </c>
      <c r="S12" s="68">
        <f t="shared" si="8"/>
        <v>78.542284866468847</v>
      </c>
      <c r="T12" s="157">
        <v>3430</v>
      </c>
      <c r="U12" s="68">
        <f t="shared" ref="U12:U16" si="20">100*T12/T$16</f>
        <v>33.866508688783568</v>
      </c>
      <c r="V12" s="68">
        <f t="shared" si="10"/>
        <v>32.663555851823638</v>
      </c>
      <c r="W12" s="68">
        <f t="shared" si="11"/>
        <v>68.903173965447976</v>
      </c>
      <c r="X12" s="157">
        <v>2449</v>
      </c>
      <c r="Y12" s="68">
        <f t="shared" ref="Y12:Y16" si="21">100*X12/X$16</f>
        <v>30.620155038759691</v>
      </c>
      <c r="Z12" s="68">
        <f t="shared" si="13"/>
        <v>23.321588420150462</v>
      </c>
      <c r="AA12" s="82">
        <f t="shared" si="14"/>
        <v>80.085022890778291</v>
      </c>
    </row>
    <row r="13" spans="1:27" s="168" customFormat="1" x14ac:dyDescent="0.25">
      <c r="A13" s="229"/>
      <c r="B13" s="169" t="s">
        <v>122</v>
      </c>
      <c r="C13" s="157">
        <v>10674</v>
      </c>
      <c r="D13" s="155">
        <v>7573</v>
      </c>
      <c r="E13" s="155">
        <v>3101</v>
      </c>
      <c r="F13" s="155">
        <v>3358</v>
      </c>
      <c r="G13" s="164">
        <v>2626</v>
      </c>
      <c r="H13" s="157">
        <v>7753</v>
      </c>
      <c r="I13" s="68">
        <f t="shared" si="15"/>
        <v>23.909825448713995</v>
      </c>
      <c r="J13" s="68">
        <f t="shared" si="16"/>
        <v>72.634438823308969</v>
      </c>
      <c r="K13" s="82">
        <f t="shared" si="2"/>
        <v>3.4479844878500017</v>
      </c>
      <c r="L13" s="157">
        <v>5396</v>
      </c>
      <c r="M13" s="68">
        <f t="shared" si="18"/>
        <v>28.407475651487232</v>
      </c>
      <c r="N13" s="68">
        <f t="shared" si="4"/>
        <v>69.598864955501099</v>
      </c>
      <c r="O13" s="68">
        <f t="shared" si="17"/>
        <v>71.25313614155553</v>
      </c>
      <c r="P13" s="157">
        <v>2357</v>
      </c>
      <c r="Q13" s="68">
        <f t="shared" si="19"/>
        <v>17.548953912590274</v>
      </c>
      <c r="R13" s="68">
        <f t="shared" si="7"/>
        <v>30.401135044498904</v>
      </c>
      <c r="S13" s="68">
        <f t="shared" si="8"/>
        <v>76.007739438890681</v>
      </c>
      <c r="T13" s="157">
        <v>2288</v>
      </c>
      <c r="U13" s="68">
        <f t="shared" si="20"/>
        <v>22.590837282780409</v>
      </c>
      <c r="V13" s="68">
        <f t="shared" si="10"/>
        <v>29.511156971494906</v>
      </c>
      <c r="W13" s="68">
        <f t="shared" si="11"/>
        <v>68.135795116140557</v>
      </c>
      <c r="X13" s="157">
        <v>2021</v>
      </c>
      <c r="Y13" s="68">
        <f t="shared" si="21"/>
        <v>25.268817204301076</v>
      </c>
      <c r="Z13" s="68">
        <f t="shared" si="13"/>
        <v>26.067328775957694</v>
      </c>
      <c r="AA13" s="82">
        <f t="shared" si="14"/>
        <v>76.961157654226966</v>
      </c>
    </row>
    <row r="14" spans="1:27" s="168" customFormat="1" x14ac:dyDescent="0.25">
      <c r="A14" s="229"/>
      <c r="B14" s="169" t="s">
        <v>157</v>
      </c>
      <c r="C14" s="157">
        <v>4995</v>
      </c>
      <c r="D14" s="155">
        <v>2620</v>
      </c>
      <c r="E14" s="155">
        <v>2375</v>
      </c>
      <c r="F14" s="155">
        <v>1389</v>
      </c>
      <c r="G14" s="164">
        <v>1356</v>
      </c>
      <c r="H14" s="157">
        <v>4181</v>
      </c>
      <c r="I14" s="68">
        <f t="shared" si="15"/>
        <v>12.893973971504348</v>
      </c>
      <c r="J14" s="68">
        <f t="shared" si="16"/>
        <v>83.703703703703709</v>
      </c>
      <c r="K14" s="82">
        <f t="shared" si="2"/>
        <v>1.8594122460597005</v>
      </c>
      <c r="L14" s="157">
        <v>2127</v>
      </c>
      <c r="M14" s="68">
        <f t="shared" si="18"/>
        <v>11.197683600947618</v>
      </c>
      <c r="N14" s="68">
        <f t="shared" si="4"/>
        <v>50.872996890696008</v>
      </c>
      <c r="O14" s="68">
        <f t="shared" si="17"/>
        <v>81.18320610687023</v>
      </c>
      <c r="P14" s="157">
        <v>2054</v>
      </c>
      <c r="Q14" s="68">
        <f t="shared" si="19"/>
        <v>15.292978929342565</v>
      </c>
      <c r="R14" s="68">
        <f t="shared" si="7"/>
        <v>49.127003109303992</v>
      </c>
      <c r="S14" s="68">
        <f t="shared" si="8"/>
        <v>86.484210526315792</v>
      </c>
      <c r="T14" s="157">
        <v>1114</v>
      </c>
      <c r="U14" s="68">
        <f t="shared" si="20"/>
        <v>10.999210110584519</v>
      </c>
      <c r="V14" s="68">
        <f t="shared" si="10"/>
        <v>26.64434345850275</v>
      </c>
      <c r="W14" s="68">
        <f t="shared" si="11"/>
        <v>80.201583873290133</v>
      </c>
      <c r="X14" s="157">
        <v>1161</v>
      </c>
      <c r="Y14" s="68">
        <f t="shared" si="21"/>
        <v>14.516129032258064</v>
      </c>
      <c r="Z14" s="68">
        <f t="shared" si="13"/>
        <v>27.768476441042814</v>
      </c>
      <c r="AA14" s="82">
        <f t="shared" si="14"/>
        <v>85.619469026548671</v>
      </c>
    </row>
    <row r="15" spans="1:27" s="168" customFormat="1" x14ac:dyDescent="0.25">
      <c r="A15" s="229"/>
      <c r="B15" s="169" t="s">
        <v>18</v>
      </c>
      <c r="C15" s="157">
        <v>2911</v>
      </c>
      <c r="D15" s="155">
        <v>1299</v>
      </c>
      <c r="E15" s="155">
        <v>1612</v>
      </c>
      <c r="F15" s="155">
        <v>943</v>
      </c>
      <c r="G15" s="164">
        <v>692</v>
      </c>
      <c r="H15" s="157">
        <f>H16-SUM(H11:H14)</f>
        <v>2179</v>
      </c>
      <c r="I15" s="68">
        <f t="shared" si="15"/>
        <v>6.7199161166964778</v>
      </c>
      <c r="J15" s="68">
        <f t="shared" si="16"/>
        <v>74.854002061147369</v>
      </c>
      <c r="K15" s="82">
        <f t="shared" si="2"/>
        <v>0.96906464581776786</v>
      </c>
      <c r="L15" s="157">
        <f>L16-SUM(L11:L14)</f>
        <v>930</v>
      </c>
      <c r="M15" s="68">
        <f t="shared" si="18"/>
        <v>4.8960252698078444</v>
      </c>
      <c r="N15" s="68">
        <f t="shared" si="4"/>
        <v>42.680128499311614</v>
      </c>
      <c r="O15" s="68">
        <f t="shared" si="17"/>
        <v>71.593533487297918</v>
      </c>
      <c r="P15" s="157">
        <f>P16-SUM(P11:P14)</f>
        <v>1249</v>
      </c>
      <c r="Q15" s="68">
        <f t="shared" si="19"/>
        <v>9.2993820266547544</v>
      </c>
      <c r="R15" s="68">
        <f t="shared" si="7"/>
        <v>57.319871500688386</v>
      </c>
      <c r="S15" s="68">
        <f t="shared" si="8"/>
        <v>77.481389578163771</v>
      </c>
      <c r="T15" s="157">
        <f>T16-SUM(T11:T14)</f>
        <v>642</v>
      </c>
      <c r="U15" s="68">
        <f t="shared" si="20"/>
        <v>6.3388625592417061</v>
      </c>
      <c r="V15" s="68">
        <f t="shared" si="10"/>
        <v>29.463056447911885</v>
      </c>
      <c r="W15" s="68">
        <f t="shared" si="11"/>
        <v>68.080593849416758</v>
      </c>
      <c r="X15" s="157">
        <f>X16-SUM(X11:X14)</f>
        <v>545</v>
      </c>
      <c r="Y15" s="68">
        <f t="shared" si="21"/>
        <v>6.8142035508877221</v>
      </c>
      <c r="Z15" s="68">
        <f t="shared" si="13"/>
        <v>25.011473152822397</v>
      </c>
      <c r="AA15" s="82">
        <f t="shared" si="14"/>
        <v>78.757225433526017</v>
      </c>
    </row>
    <row r="16" spans="1:27" s="168" customFormat="1" x14ac:dyDescent="0.25">
      <c r="A16" s="230"/>
      <c r="B16" s="170" t="s">
        <v>23</v>
      </c>
      <c r="C16" s="158">
        <f>SUM(C11:C15)</f>
        <v>53422</v>
      </c>
      <c r="D16" s="83">
        <v>31603</v>
      </c>
      <c r="E16" s="83">
        <v>21819</v>
      </c>
      <c r="F16" s="83">
        <v>19552</v>
      </c>
      <c r="G16" s="165">
        <v>11532</v>
      </c>
      <c r="H16" s="158">
        <v>32426</v>
      </c>
      <c r="I16" s="83">
        <f t="shared" si="15"/>
        <v>100</v>
      </c>
      <c r="J16" s="84">
        <f t="shared" si="16"/>
        <v>60.6978398412639</v>
      </c>
      <c r="K16" s="85">
        <f t="shared" si="2"/>
        <v>14.420784857864589</v>
      </c>
      <c r="L16" s="158">
        <v>18995</v>
      </c>
      <c r="M16" s="83">
        <f t="shared" si="18"/>
        <v>100</v>
      </c>
      <c r="N16" s="84">
        <f t="shared" si="4"/>
        <v>58.579534941096654</v>
      </c>
      <c r="O16" s="84">
        <f t="shared" si="17"/>
        <v>60.105053317722998</v>
      </c>
      <c r="P16" s="158">
        <v>13431</v>
      </c>
      <c r="Q16" s="83">
        <f t="shared" si="19"/>
        <v>100</v>
      </c>
      <c r="R16" s="84">
        <f t="shared" si="7"/>
        <v>41.420465058903346</v>
      </c>
      <c r="S16" s="84">
        <f t="shared" si="8"/>
        <v>61.556441633438745</v>
      </c>
      <c r="T16" s="158">
        <v>10128</v>
      </c>
      <c r="U16" s="83">
        <f t="shared" si="20"/>
        <v>100</v>
      </c>
      <c r="V16" s="84">
        <f t="shared" si="10"/>
        <v>31.23419478196509</v>
      </c>
      <c r="W16" s="84">
        <f t="shared" si="11"/>
        <v>51.800327332242226</v>
      </c>
      <c r="X16" s="158">
        <v>7998</v>
      </c>
      <c r="Y16" s="83">
        <f t="shared" si="21"/>
        <v>100</v>
      </c>
      <c r="Z16" s="84">
        <f t="shared" si="13"/>
        <v>24.665391969407267</v>
      </c>
      <c r="AA16" s="85">
        <f t="shared" si="14"/>
        <v>69.354838709677423</v>
      </c>
    </row>
    <row r="17" spans="1:27" s="168" customFormat="1" x14ac:dyDescent="0.25">
      <c r="A17" s="228" t="s">
        <v>98</v>
      </c>
      <c r="B17" s="167" t="s">
        <v>86</v>
      </c>
      <c r="C17" s="156">
        <v>19832</v>
      </c>
      <c r="D17" s="154">
        <v>11860</v>
      </c>
      <c r="E17" s="154">
        <v>7972</v>
      </c>
      <c r="F17" s="154">
        <v>7004</v>
      </c>
      <c r="G17" s="163">
        <v>4253</v>
      </c>
      <c r="H17" s="159">
        <v>16707</v>
      </c>
      <c r="I17" s="80">
        <f t="shared" ref="I17:I22" si="22">100*H17/H$22</f>
        <v>74.062416880929163</v>
      </c>
      <c r="J17" s="80">
        <f t="shared" si="16"/>
        <v>84.242638160548609</v>
      </c>
      <c r="K17" s="81">
        <f t="shared" si="2"/>
        <v>7.4300885900309535</v>
      </c>
      <c r="L17" s="159">
        <v>9904</v>
      </c>
      <c r="M17" s="80">
        <f>100*L17/L$22</f>
        <v>74.578313253012041</v>
      </c>
      <c r="N17" s="80">
        <f t="shared" si="4"/>
        <v>59.280541090560845</v>
      </c>
      <c r="O17" s="80">
        <f t="shared" si="17"/>
        <v>83.507588532883645</v>
      </c>
      <c r="P17" s="159">
        <v>6803</v>
      </c>
      <c r="Q17" s="80">
        <f>100*P17/P$22</f>
        <v>73.32399223970684</v>
      </c>
      <c r="R17" s="80">
        <f t="shared" si="7"/>
        <v>40.719458909439155</v>
      </c>
      <c r="S17" s="80">
        <f t="shared" si="8"/>
        <v>85.336176618163577</v>
      </c>
      <c r="T17" s="159">
        <v>5587</v>
      </c>
      <c r="U17" s="80">
        <f>100*T17/T$22</f>
        <v>73.099568232369492</v>
      </c>
      <c r="V17" s="80">
        <f t="shared" si="10"/>
        <v>33.441072604297602</v>
      </c>
      <c r="W17" s="80">
        <f t="shared" si="11"/>
        <v>79.768703597944025</v>
      </c>
      <c r="X17" s="159">
        <v>3731</v>
      </c>
      <c r="Y17" s="80">
        <f>100*X17/X$22</f>
        <v>75.60283687943263</v>
      </c>
      <c r="Z17" s="80">
        <f t="shared" si="13"/>
        <v>22.331956664871011</v>
      </c>
      <c r="AA17" s="81">
        <f t="shared" si="14"/>
        <v>87.726310839407475</v>
      </c>
    </row>
    <row r="18" spans="1:27" s="168" customFormat="1" x14ac:dyDescent="0.25">
      <c r="A18" s="229"/>
      <c r="B18" s="169" t="s">
        <v>100</v>
      </c>
      <c r="C18" s="157">
        <v>2132</v>
      </c>
      <c r="D18" s="155">
        <v>1321</v>
      </c>
      <c r="E18" s="155">
        <v>811</v>
      </c>
      <c r="F18" s="155">
        <v>728</v>
      </c>
      <c r="G18" s="164">
        <v>452</v>
      </c>
      <c r="H18" s="157">
        <v>1919</v>
      </c>
      <c r="I18" s="68">
        <f t="shared" si="22"/>
        <v>8.5069598368649704</v>
      </c>
      <c r="J18" s="68">
        <f t="shared" si="16"/>
        <v>90.009380863039397</v>
      </c>
      <c r="K18" s="82">
        <f t="shared" si="2"/>
        <v>0.85343508734478957</v>
      </c>
      <c r="L18" s="157">
        <v>1181</v>
      </c>
      <c r="M18" s="68">
        <f t="shared" ref="M18:M22" si="23">100*L18/L$22</f>
        <v>8.8930722891566258</v>
      </c>
      <c r="N18" s="68">
        <f t="shared" si="4"/>
        <v>61.542470036477333</v>
      </c>
      <c r="O18" s="68">
        <f t="shared" si="17"/>
        <v>89.401968205904623</v>
      </c>
      <c r="P18" s="157">
        <v>738</v>
      </c>
      <c r="Q18" s="68">
        <f t="shared" ref="Q18:Q22" si="24">100*P18/P$22</f>
        <v>7.9543004957965078</v>
      </c>
      <c r="R18" s="68">
        <f t="shared" si="7"/>
        <v>38.457529963522667</v>
      </c>
      <c r="S18" s="68">
        <f t="shared" si="8"/>
        <v>90.998766954377317</v>
      </c>
      <c r="T18" s="157">
        <v>630</v>
      </c>
      <c r="U18" s="68">
        <f t="shared" ref="U18:U22" si="25">100*T18/T$22</f>
        <v>8.2428365824937853</v>
      </c>
      <c r="V18" s="68">
        <f t="shared" si="10"/>
        <v>32.829598749348619</v>
      </c>
      <c r="W18" s="68">
        <f t="shared" si="11"/>
        <v>86.538461538461533</v>
      </c>
      <c r="X18" s="157">
        <v>418</v>
      </c>
      <c r="Y18" s="68">
        <f t="shared" ref="Y18:Y22" si="26">100*X18/X$22</f>
        <v>8.470111448834853</v>
      </c>
      <c r="Z18" s="68">
        <f t="shared" si="13"/>
        <v>21.782178217821784</v>
      </c>
      <c r="AA18" s="82">
        <f t="shared" si="14"/>
        <v>92.477876106194685</v>
      </c>
    </row>
    <row r="19" spans="1:27" s="168" customFormat="1" x14ac:dyDescent="0.25">
      <c r="A19" s="229"/>
      <c r="B19" s="169" t="s">
        <v>160</v>
      </c>
      <c r="C19" s="157">
        <v>1434</v>
      </c>
      <c r="D19" s="155">
        <v>1006</v>
      </c>
      <c r="E19" s="155">
        <v>428</v>
      </c>
      <c r="F19" s="155">
        <v>503</v>
      </c>
      <c r="G19" s="164">
        <v>307</v>
      </c>
      <c r="H19" s="157">
        <v>1286</v>
      </c>
      <c r="I19" s="68">
        <f t="shared" si="22"/>
        <v>5.7008600053196208</v>
      </c>
      <c r="J19" s="68">
        <f t="shared" si="16"/>
        <v>89.679218967921898</v>
      </c>
      <c r="K19" s="82">
        <f t="shared" si="2"/>
        <v>0.57192158537019244</v>
      </c>
      <c r="L19" s="157">
        <v>912</v>
      </c>
      <c r="M19" s="68">
        <f t="shared" si="23"/>
        <v>6.8674698795180724</v>
      </c>
      <c r="N19" s="68">
        <f t="shared" si="4"/>
        <v>70.917573872472786</v>
      </c>
      <c r="O19" s="68">
        <f t="shared" si="17"/>
        <v>90.656063618290261</v>
      </c>
      <c r="P19" s="157">
        <v>374</v>
      </c>
      <c r="Q19" s="68">
        <f t="shared" si="24"/>
        <v>4.031041172666523</v>
      </c>
      <c r="R19" s="68">
        <f t="shared" si="7"/>
        <v>29.082426127527217</v>
      </c>
      <c r="S19" s="68">
        <f t="shared" si="8"/>
        <v>87.383177570093451</v>
      </c>
      <c r="T19" s="157">
        <v>447</v>
      </c>
      <c r="U19" s="68">
        <f t="shared" si="25"/>
        <v>5.8484888132932094</v>
      </c>
      <c r="V19" s="68">
        <f t="shared" si="10"/>
        <v>34.758942457231726</v>
      </c>
      <c r="W19" s="68">
        <f t="shared" si="11"/>
        <v>88.866799204771368</v>
      </c>
      <c r="X19" s="157">
        <v>267</v>
      </c>
      <c r="Y19" s="68">
        <f t="shared" si="26"/>
        <v>5.410334346504559</v>
      </c>
      <c r="Z19" s="68">
        <f t="shared" si="13"/>
        <v>20.762052877138412</v>
      </c>
      <c r="AA19" s="82">
        <f t="shared" si="14"/>
        <v>86.970684039087942</v>
      </c>
    </row>
    <row r="20" spans="1:27" s="168" customFormat="1" x14ac:dyDescent="0.25">
      <c r="A20" s="229"/>
      <c r="B20" s="169" t="s">
        <v>150</v>
      </c>
      <c r="C20" s="157">
        <v>1068</v>
      </c>
      <c r="D20" s="155">
        <v>570</v>
      </c>
      <c r="E20" s="155">
        <v>498</v>
      </c>
      <c r="F20" s="155">
        <v>426</v>
      </c>
      <c r="G20" s="164">
        <v>201</v>
      </c>
      <c r="H20" s="157">
        <v>930</v>
      </c>
      <c r="I20" s="68">
        <f t="shared" si="22"/>
        <v>4.1227059136448263</v>
      </c>
      <c r="J20" s="68">
        <f t="shared" si="16"/>
        <v>87.078651685393254</v>
      </c>
      <c r="K20" s="82">
        <f t="shared" si="2"/>
        <v>0.41359803607642226</v>
      </c>
      <c r="L20" s="157">
        <v>479</v>
      </c>
      <c r="M20" s="68">
        <f t="shared" si="23"/>
        <v>3.6069277108433737</v>
      </c>
      <c r="N20" s="68">
        <f t="shared" si="4"/>
        <v>51.505376344086024</v>
      </c>
      <c r="O20" s="68">
        <f t="shared" si="17"/>
        <v>84.035087719298247</v>
      </c>
      <c r="P20" s="157">
        <v>451</v>
      </c>
      <c r="Q20" s="68">
        <f t="shared" si="24"/>
        <v>4.8609614140978659</v>
      </c>
      <c r="R20" s="68">
        <f t="shared" si="7"/>
        <v>48.494623655913976</v>
      </c>
      <c r="S20" s="68">
        <f t="shared" si="8"/>
        <v>90.562248995983936</v>
      </c>
      <c r="T20" s="157">
        <v>353</v>
      </c>
      <c r="U20" s="68">
        <f t="shared" si="25"/>
        <v>4.618605259714772</v>
      </c>
      <c r="V20" s="68">
        <f t="shared" si="10"/>
        <v>37.956989247311824</v>
      </c>
      <c r="W20" s="68">
        <f t="shared" si="11"/>
        <v>82.863849765258209</v>
      </c>
      <c r="X20" s="157">
        <v>181</v>
      </c>
      <c r="Y20" s="68">
        <f t="shared" si="26"/>
        <v>3.6676798378926039</v>
      </c>
      <c r="Z20" s="68">
        <f t="shared" si="13"/>
        <v>19.462365591397848</v>
      </c>
      <c r="AA20" s="82">
        <f t="shared" si="14"/>
        <v>90.049751243781088</v>
      </c>
    </row>
    <row r="21" spans="1:27" s="168" customFormat="1" x14ac:dyDescent="0.25">
      <c r="A21" s="229"/>
      <c r="B21" s="169" t="s">
        <v>18</v>
      </c>
      <c r="C21" s="157">
        <v>1943</v>
      </c>
      <c r="D21" s="155">
        <v>914</v>
      </c>
      <c r="E21" s="155">
        <v>1029</v>
      </c>
      <c r="F21" s="155">
        <v>719</v>
      </c>
      <c r="G21" s="164">
        <v>377</v>
      </c>
      <c r="H21" s="157">
        <f>H22-SUM(H17:H20)</f>
        <v>1716</v>
      </c>
      <c r="I21" s="68">
        <f t="shared" si="22"/>
        <v>7.607057363241422</v>
      </c>
      <c r="J21" s="68">
        <f t="shared" si="16"/>
        <v>88.317035512094705</v>
      </c>
      <c r="K21" s="82">
        <f t="shared" si="2"/>
        <v>0.76315508592165648</v>
      </c>
      <c r="L21" s="157">
        <f>L22-SUM(L17:L20)</f>
        <v>804</v>
      </c>
      <c r="M21" s="68">
        <f t="shared" si="23"/>
        <v>6.0542168674698793</v>
      </c>
      <c r="N21" s="68">
        <f t="shared" si="4"/>
        <v>46.853146853146853</v>
      </c>
      <c r="O21" s="68">
        <f t="shared" si="17"/>
        <v>87.964989059080963</v>
      </c>
      <c r="P21" s="157">
        <f>P22-SUM(P17:P20)</f>
        <v>912</v>
      </c>
      <c r="Q21" s="68">
        <f t="shared" si="24"/>
        <v>9.8297046777322699</v>
      </c>
      <c r="R21" s="68">
        <f t="shared" si="7"/>
        <v>53.146853146853147</v>
      </c>
      <c r="S21" s="68">
        <f t="shared" si="8"/>
        <v>88.629737609329453</v>
      </c>
      <c r="T21" s="157">
        <f>T22-SUM(T17:T20)</f>
        <v>626</v>
      </c>
      <c r="U21" s="68">
        <f t="shared" si="25"/>
        <v>8.1905011121287448</v>
      </c>
      <c r="V21" s="68">
        <f t="shared" si="10"/>
        <v>36.480186480186482</v>
      </c>
      <c r="W21" s="68">
        <f t="shared" si="11"/>
        <v>87.065368567454797</v>
      </c>
      <c r="X21" s="157">
        <f>X22-SUM(X17:X20)</f>
        <v>338</v>
      </c>
      <c r="Y21" s="68">
        <f t="shared" si="26"/>
        <v>6.8490374873353597</v>
      </c>
      <c r="Z21" s="68">
        <f t="shared" si="13"/>
        <v>19.696969696969695</v>
      </c>
      <c r="AA21" s="82">
        <f t="shared" si="14"/>
        <v>89.65517241379311</v>
      </c>
    </row>
    <row r="22" spans="1:27" s="168" customFormat="1" x14ac:dyDescent="0.25">
      <c r="A22" s="230"/>
      <c r="B22" s="170" t="s">
        <v>23</v>
      </c>
      <c r="C22" s="158">
        <f>SUM(C17:C21)</f>
        <v>26409</v>
      </c>
      <c r="D22" s="83">
        <v>15671</v>
      </c>
      <c r="E22" s="83">
        <v>10738</v>
      </c>
      <c r="F22" s="83">
        <v>9380</v>
      </c>
      <c r="G22" s="165">
        <v>5590</v>
      </c>
      <c r="H22" s="158">
        <v>22558</v>
      </c>
      <c r="I22" s="83">
        <f t="shared" si="22"/>
        <v>100</v>
      </c>
      <c r="J22" s="84">
        <f t="shared" si="16"/>
        <v>85.417849975387185</v>
      </c>
      <c r="K22" s="85">
        <f t="shared" si="2"/>
        <v>10.032198384744014</v>
      </c>
      <c r="L22" s="158">
        <v>13280</v>
      </c>
      <c r="M22" s="83">
        <f t="shared" si="23"/>
        <v>100</v>
      </c>
      <c r="N22" s="84">
        <f t="shared" si="4"/>
        <v>58.870467240003549</v>
      </c>
      <c r="O22" s="84">
        <f t="shared" si="17"/>
        <v>84.742518026928721</v>
      </c>
      <c r="P22" s="158">
        <v>9278</v>
      </c>
      <c r="Q22" s="83">
        <f t="shared" si="24"/>
        <v>100</v>
      </c>
      <c r="R22" s="84">
        <f t="shared" si="7"/>
        <v>41.129532759996451</v>
      </c>
      <c r="S22" s="84">
        <f t="shared" si="8"/>
        <v>86.40342708139319</v>
      </c>
      <c r="T22" s="158">
        <v>7643</v>
      </c>
      <c r="U22" s="83">
        <f t="shared" si="25"/>
        <v>100</v>
      </c>
      <c r="V22" s="84">
        <f t="shared" si="10"/>
        <v>33.881549782782159</v>
      </c>
      <c r="W22" s="84">
        <f t="shared" si="11"/>
        <v>81.481876332622605</v>
      </c>
      <c r="X22" s="158">
        <v>4935</v>
      </c>
      <c r="Y22" s="83">
        <f t="shared" si="26"/>
        <v>100</v>
      </c>
      <c r="Z22" s="84">
        <f t="shared" si="13"/>
        <v>21.876939444986256</v>
      </c>
      <c r="AA22" s="85">
        <f t="shared" si="14"/>
        <v>88.282647584973162</v>
      </c>
    </row>
    <row r="23" spans="1:27" s="168" customFormat="1" x14ac:dyDescent="0.25">
      <c r="A23" s="228" t="s">
        <v>103</v>
      </c>
      <c r="B23" s="167" t="s">
        <v>149</v>
      </c>
      <c r="C23" s="156">
        <v>7443</v>
      </c>
      <c r="D23" s="154">
        <v>3945</v>
      </c>
      <c r="E23" s="154">
        <v>3498</v>
      </c>
      <c r="F23" s="154">
        <v>3535</v>
      </c>
      <c r="G23" s="163">
        <v>1281</v>
      </c>
      <c r="H23" s="156">
        <v>5583</v>
      </c>
      <c r="I23" s="80">
        <f t="shared" ref="I23:I30" si="27">100*H23/H$30</f>
        <v>29.450862478240229</v>
      </c>
      <c r="J23" s="80">
        <f t="shared" si="16"/>
        <v>75.010076582023373</v>
      </c>
      <c r="K23" s="81">
        <f t="shared" si="2"/>
        <v>2.482922403671683</v>
      </c>
      <c r="L23" s="156">
        <v>2964</v>
      </c>
      <c r="M23" s="80">
        <f>100*L23/L$30</f>
        <v>30.553551180290693</v>
      </c>
      <c r="N23" s="80">
        <f t="shared" si="4"/>
        <v>53.089736700698552</v>
      </c>
      <c r="O23" s="80">
        <f t="shared" si="17"/>
        <v>75.133079847908746</v>
      </c>
      <c r="P23" s="156">
        <v>2619</v>
      </c>
      <c r="Q23" s="80">
        <f>100*P23/P$30</f>
        <v>28.29515989628349</v>
      </c>
      <c r="R23" s="80">
        <f t="shared" si="7"/>
        <v>46.910263299301448</v>
      </c>
      <c r="S23" s="80">
        <f t="shared" si="8"/>
        <v>74.871355060034304</v>
      </c>
      <c r="T23" s="156">
        <v>2524</v>
      </c>
      <c r="U23" s="80">
        <f>100*T23/T$30</f>
        <v>32.673139158576049</v>
      </c>
      <c r="V23" s="80">
        <f t="shared" si="10"/>
        <v>45.208669174279059</v>
      </c>
      <c r="W23" s="80">
        <f t="shared" si="11"/>
        <v>71.400282885431395</v>
      </c>
      <c r="X23" s="156">
        <v>1039</v>
      </c>
      <c r="Y23" s="80">
        <f>100*X23/X$30</f>
        <v>27.191834598272703</v>
      </c>
      <c r="Z23" s="80">
        <f t="shared" si="13"/>
        <v>18.610066272613292</v>
      </c>
      <c r="AA23" s="81">
        <f t="shared" si="14"/>
        <v>81.108508977361438</v>
      </c>
    </row>
    <row r="24" spans="1:27" s="168" customFormat="1" x14ac:dyDescent="0.25">
      <c r="A24" s="229"/>
      <c r="B24" s="169" t="s">
        <v>90</v>
      </c>
      <c r="C24" s="157">
        <v>6114</v>
      </c>
      <c r="D24" s="155">
        <v>2593</v>
      </c>
      <c r="E24" s="155">
        <v>3521</v>
      </c>
      <c r="F24" s="155">
        <v>2966</v>
      </c>
      <c r="G24" s="164">
        <v>986</v>
      </c>
      <c r="H24" s="157">
        <v>4504</v>
      </c>
      <c r="I24" s="68">
        <f t="shared" si="27"/>
        <v>23.759033602363242</v>
      </c>
      <c r="J24" s="68">
        <f t="shared" si="16"/>
        <v>73.666993784756301</v>
      </c>
      <c r="K24" s="82">
        <f t="shared" si="2"/>
        <v>2.0030597360088236</v>
      </c>
      <c r="L24" s="157">
        <v>1909</v>
      </c>
      <c r="M24" s="68">
        <f t="shared" ref="M24:M30" si="28">100*L24/L$30</f>
        <v>19.678383671786413</v>
      </c>
      <c r="N24" s="68">
        <f t="shared" si="4"/>
        <v>42.384547069271761</v>
      </c>
      <c r="O24" s="68">
        <f t="shared" si="17"/>
        <v>73.621288083301195</v>
      </c>
      <c r="P24" s="157">
        <v>2595</v>
      </c>
      <c r="Q24" s="68">
        <f t="shared" ref="Q24:Q30" si="29">100*P24/P$30</f>
        <v>28.035868625756265</v>
      </c>
      <c r="R24" s="68">
        <f t="shared" si="7"/>
        <v>57.615452930728239</v>
      </c>
      <c r="S24" s="68">
        <f t="shared" si="8"/>
        <v>73.700653223516042</v>
      </c>
      <c r="T24" s="157">
        <v>1988</v>
      </c>
      <c r="U24" s="68">
        <f t="shared" ref="U24:U30" si="30">100*T24/T$30</f>
        <v>25.734627831715212</v>
      </c>
      <c r="V24" s="68">
        <f t="shared" si="10"/>
        <v>44.138543516873888</v>
      </c>
      <c r="W24" s="68">
        <f t="shared" si="11"/>
        <v>67.026298044504387</v>
      </c>
      <c r="X24" s="157">
        <v>828</v>
      </c>
      <c r="Y24" s="68">
        <f t="shared" ref="Y24:Y30" si="31">100*X24/X$30</f>
        <v>21.66971996859461</v>
      </c>
      <c r="Z24" s="68">
        <f t="shared" si="13"/>
        <v>18.383658969804618</v>
      </c>
      <c r="AA24" s="82">
        <f t="shared" si="14"/>
        <v>83.975659229208929</v>
      </c>
    </row>
    <row r="25" spans="1:27" s="168" customFormat="1" x14ac:dyDescent="0.25">
      <c r="A25" s="229"/>
      <c r="B25" s="169" t="s">
        <v>161</v>
      </c>
      <c r="C25" s="157">
        <v>3971</v>
      </c>
      <c r="D25" s="155">
        <v>2474</v>
      </c>
      <c r="E25" s="155">
        <v>1497</v>
      </c>
      <c r="F25" s="155">
        <v>1598</v>
      </c>
      <c r="G25" s="164">
        <v>815</v>
      </c>
      <c r="H25" s="157">
        <v>3232</v>
      </c>
      <c r="I25" s="68">
        <f t="shared" si="27"/>
        <v>17.04911114627842</v>
      </c>
      <c r="J25" s="68">
        <f t="shared" si="16"/>
        <v>81.390078065978344</v>
      </c>
      <c r="K25" s="82">
        <f t="shared" si="2"/>
        <v>1.4373643576333297</v>
      </c>
      <c r="L25" s="157">
        <v>2004</v>
      </c>
      <c r="M25" s="68">
        <f t="shared" si="28"/>
        <v>20.657664158334192</v>
      </c>
      <c r="N25" s="68">
        <f t="shared" si="4"/>
        <v>62.004950495049506</v>
      </c>
      <c r="O25" s="68">
        <f t="shared" si="17"/>
        <v>81.002425222312041</v>
      </c>
      <c r="P25" s="157">
        <v>1228</v>
      </c>
      <c r="Q25" s="68">
        <f t="shared" si="29"/>
        <v>13.267070008643042</v>
      </c>
      <c r="R25" s="68">
        <f t="shared" si="7"/>
        <v>37.995049504950494</v>
      </c>
      <c r="S25" s="68">
        <f t="shared" si="8"/>
        <v>82.030728122912492</v>
      </c>
      <c r="T25" s="157">
        <v>1241</v>
      </c>
      <c r="U25" s="68">
        <f t="shared" si="30"/>
        <v>16.064724919093852</v>
      </c>
      <c r="V25" s="68">
        <f t="shared" si="10"/>
        <v>38.397277227722775</v>
      </c>
      <c r="W25" s="68">
        <f t="shared" si="11"/>
        <v>77.659574468085111</v>
      </c>
      <c r="X25" s="157">
        <v>690</v>
      </c>
      <c r="Y25" s="68">
        <f t="shared" si="31"/>
        <v>18.058099973828842</v>
      </c>
      <c r="Z25" s="68">
        <f t="shared" si="13"/>
        <v>21.349009900990097</v>
      </c>
      <c r="AA25" s="82">
        <f t="shared" si="14"/>
        <v>84.662576687116569</v>
      </c>
    </row>
    <row r="26" spans="1:27" s="168" customFormat="1" x14ac:dyDescent="0.25">
      <c r="A26" s="229"/>
      <c r="B26" s="169" t="s">
        <v>100</v>
      </c>
      <c r="C26" s="157">
        <v>3821</v>
      </c>
      <c r="D26" s="155">
        <v>2199</v>
      </c>
      <c r="E26" s="155">
        <v>1622</v>
      </c>
      <c r="F26" s="155">
        <v>1394</v>
      </c>
      <c r="G26" s="164">
        <v>838</v>
      </c>
      <c r="H26" s="157">
        <v>3321</v>
      </c>
      <c r="I26" s="68">
        <f t="shared" si="27"/>
        <v>17.518594714353537</v>
      </c>
      <c r="J26" s="68">
        <f t="shared" si="16"/>
        <v>86.914420308819686</v>
      </c>
      <c r="K26" s="82">
        <f t="shared" si="2"/>
        <v>1.4769452449567724</v>
      </c>
      <c r="L26" s="157">
        <v>1883</v>
      </c>
      <c r="M26" s="68">
        <f t="shared" si="28"/>
        <v>19.410370064941759</v>
      </c>
      <c r="N26" s="68">
        <f t="shared" si="4"/>
        <v>56.699789220114425</v>
      </c>
      <c r="O26" s="68">
        <f t="shared" si="17"/>
        <v>85.629831741700769</v>
      </c>
      <c r="P26" s="157">
        <v>1438</v>
      </c>
      <c r="Q26" s="68">
        <f t="shared" si="29"/>
        <v>15.535868625756267</v>
      </c>
      <c r="R26" s="68">
        <f t="shared" si="7"/>
        <v>43.300210779885575</v>
      </c>
      <c r="S26" s="68">
        <f t="shared" si="8"/>
        <v>88.655980271270039</v>
      </c>
      <c r="T26" s="157">
        <v>1169</v>
      </c>
      <c r="U26" s="68">
        <f t="shared" si="30"/>
        <v>15.132686084142394</v>
      </c>
      <c r="V26" s="68">
        <f t="shared" si="10"/>
        <v>35.200240891297803</v>
      </c>
      <c r="W26" s="68">
        <f t="shared" si="11"/>
        <v>83.859397417503587</v>
      </c>
      <c r="X26" s="157">
        <v>759</v>
      </c>
      <c r="Y26" s="68">
        <f t="shared" si="31"/>
        <v>19.863909971211726</v>
      </c>
      <c r="Z26" s="68">
        <f t="shared" si="13"/>
        <v>22.854561878952122</v>
      </c>
      <c r="AA26" s="82">
        <f t="shared" si="14"/>
        <v>90.572792362768496</v>
      </c>
    </row>
    <row r="27" spans="1:27" s="168" customFormat="1" x14ac:dyDescent="0.25">
      <c r="A27" s="229"/>
      <c r="B27" s="169" t="s">
        <v>141</v>
      </c>
      <c r="C27" s="157">
        <v>1346</v>
      </c>
      <c r="D27" s="155">
        <v>338</v>
      </c>
      <c r="E27" s="155">
        <v>1008</v>
      </c>
      <c r="F27" s="155">
        <v>516</v>
      </c>
      <c r="G27" s="164">
        <v>286</v>
      </c>
      <c r="H27" s="157">
        <v>1141</v>
      </c>
      <c r="I27" s="68">
        <f t="shared" si="27"/>
        <v>6.0188848446484151</v>
      </c>
      <c r="J27" s="68">
        <f t="shared" si="16"/>
        <v>84.769687964338786</v>
      </c>
      <c r="K27" s="82">
        <f t="shared" si="2"/>
        <v>0.50743587006795465</v>
      </c>
      <c r="L27" s="157">
        <v>290</v>
      </c>
      <c r="M27" s="68">
        <f t="shared" si="28"/>
        <v>2.9893825378826926</v>
      </c>
      <c r="N27" s="68">
        <f t="shared" si="4"/>
        <v>25.416301489921121</v>
      </c>
      <c r="O27" s="68">
        <f t="shared" si="17"/>
        <v>85.798816568047343</v>
      </c>
      <c r="P27" s="157">
        <v>851</v>
      </c>
      <c r="Q27" s="68">
        <f t="shared" si="29"/>
        <v>9.1940363007778743</v>
      </c>
      <c r="R27" s="68">
        <f t="shared" si="7"/>
        <v>74.583698510078875</v>
      </c>
      <c r="S27" s="68">
        <f t="shared" si="8"/>
        <v>84.424603174603178</v>
      </c>
      <c r="T27" s="157">
        <v>417</v>
      </c>
      <c r="U27" s="68">
        <f t="shared" si="30"/>
        <v>5.3980582524271847</v>
      </c>
      <c r="V27" s="68">
        <f t="shared" si="10"/>
        <v>36.546888694127958</v>
      </c>
      <c r="W27" s="68">
        <f t="shared" si="11"/>
        <v>80.813953488372093</v>
      </c>
      <c r="X27" s="157">
        <v>249</v>
      </c>
      <c r="Y27" s="68">
        <f t="shared" si="31"/>
        <v>6.5166186862077993</v>
      </c>
      <c r="Z27" s="68">
        <f t="shared" si="13"/>
        <v>21.822962313759859</v>
      </c>
      <c r="AA27" s="82">
        <f t="shared" si="14"/>
        <v>87.062937062937067</v>
      </c>
    </row>
    <row r="28" spans="1:27" s="168" customFormat="1" x14ac:dyDescent="0.25">
      <c r="A28" s="229"/>
      <c r="B28" s="169" t="s">
        <v>163</v>
      </c>
      <c r="C28" s="157">
        <v>590</v>
      </c>
      <c r="D28" s="155">
        <v>464</v>
      </c>
      <c r="E28" s="155">
        <v>126</v>
      </c>
      <c r="F28" s="155">
        <v>225</v>
      </c>
      <c r="G28" s="164">
        <v>136</v>
      </c>
      <c r="H28" s="157">
        <v>457</v>
      </c>
      <c r="I28" s="68">
        <f t="shared" si="27"/>
        <v>2.4107189956216701</v>
      </c>
      <c r="J28" s="68">
        <f t="shared" si="16"/>
        <v>77.457627118644069</v>
      </c>
      <c r="K28" s="82">
        <f t="shared" si="2"/>
        <v>0.20324118546981179</v>
      </c>
      <c r="L28" s="157">
        <v>353</v>
      </c>
      <c r="M28" s="68">
        <f t="shared" si="28"/>
        <v>3.6388001236985876</v>
      </c>
      <c r="N28" s="68">
        <f t="shared" si="4"/>
        <v>77.242888402625823</v>
      </c>
      <c r="O28" s="68">
        <f t="shared" si="17"/>
        <v>76.077586206896555</v>
      </c>
      <c r="P28" s="157">
        <v>104</v>
      </c>
      <c r="Q28" s="68">
        <f t="shared" si="29"/>
        <v>1.1235955056179776</v>
      </c>
      <c r="R28" s="68">
        <f t="shared" si="7"/>
        <v>22.75711159737418</v>
      </c>
      <c r="S28" s="68">
        <f t="shared" si="8"/>
        <v>82.539682539682545</v>
      </c>
      <c r="T28" s="157">
        <v>167</v>
      </c>
      <c r="U28" s="68">
        <f t="shared" si="30"/>
        <v>2.1618122977346279</v>
      </c>
      <c r="V28" s="68">
        <f t="shared" si="10"/>
        <v>36.542669584245075</v>
      </c>
      <c r="W28" s="68">
        <f t="shared" si="11"/>
        <v>74.222222222222229</v>
      </c>
      <c r="X28" s="157">
        <v>105</v>
      </c>
      <c r="Y28" s="68">
        <f t="shared" si="31"/>
        <v>2.7479717351478672</v>
      </c>
      <c r="Z28" s="68">
        <f t="shared" si="13"/>
        <v>22.975929978118163</v>
      </c>
      <c r="AA28" s="82">
        <f t="shared" si="14"/>
        <v>77.205882352941174</v>
      </c>
    </row>
    <row r="29" spans="1:27" s="168" customFormat="1" x14ac:dyDescent="0.25">
      <c r="A29" s="229"/>
      <c r="B29" s="169" t="s">
        <v>18</v>
      </c>
      <c r="C29" s="157">
        <f>C30-SUM(C23:C28)</f>
        <v>874</v>
      </c>
      <c r="D29" s="155">
        <v>368</v>
      </c>
      <c r="E29" s="155">
        <v>506</v>
      </c>
      <c r="F29" s="155">
        <v>288</v>
      </c>
      <c r="G29" s="164">
        <v>185</v>
      </c>
      <c r="H29" s="157">
        <f>H30-SUM(H23:H28)</f>
        <v>719</v>
      </c>
      <c r="I29" s="68">
        <f t="shared" si="27"/>
        <v>3.7927942184944876</v>
      </c>
      <c r="J29" s="68">
        <f t="shared" si="16"/>
        <v>82.265446224256294</v>
      </c>
      <c r="K29" s="82">
        <f t="shared" si="2"/>
        <v>0.31976020208488987</v>
      </c>
      <c r="L29" s="157">
        <f>L30-SUM(L23:L28)</f>
        <v>298</v>
      </c>
      <c r="M29" s="68">
        <f t="shared" si="28"/>
        <v>3.0718482630656632</v>
      </c>
      <c r="N29" s="68">
        <f t="shared" si="4"/>
        <v>41.446453407510432</v>
      </c>
      <c r="O29" s="68">
        <f t="shared" si="17"/>
        <v>80.978260869565219</v>
      </c>
      <c r="P29" s="157">
        <f>P30-SUM(P23:P28)</f>
        <v>421</v>
      </c>
      <c r="Q29" s="68">
        <f t="shared" si="29"/>
        <v>4.5484010371650818</v>
      </c>
      <c r="R29" s="68">
        <f t="shared" si="7"/>
        <v>58.553546592489568</v>
      </c>
      <c r="S29" s="68">
        <f t="shared" si="8"/>
        <v>83.201581027667984</v>
      </c>
      <c r="T29" s="157">
        <f>T30-SUM(T23:T28)</f>
        <v>219</v>
      </c>
      <c r="U29" s="68">
        <f t="shared" si="30"/>
        <v>2.8349514563106797</v>
      </c>
      <c r="V29" s="68">
        <f t="shared" si="10"/>
        <v>30.458970792767733</v>
      </c>
      <c r="W29" s="68">
        <f t="shared" si="11"/>
        <v>76.041666666666671</v>
      </c>
      <c r="X29" s="157">
        <f>X30-SUM(X23:X28)</f>
        <v>151</v>
      </c>
      <c r="Y29" s="68">
        <f t="shared" si="31"/>
        <v>3.9518450667364564</v>
      </c>
      <c r="Z29" s="68">
        <f t="shared" si="13"/>
        <v>21.001390820584145</v>
      </c>
      <c r="AA29" s="82">
        <f t="shared" si="14"/>
        <v>81.621621621621628</v>
      </c>
    </row>
    <row r="30" spans="1:27" s="168" customFormat="1" x14ac:dyDescent="0.25">
      <c r="A30" s="230"/>
      <c r="B30" s="170" t="s">
        <v>23</v>
      </c>
      <c r="C30" s="158">
        <v>24159</v>
      </c>
      <c r="D30" s="83">
        <v>12381</v>
      </c>
      <c r="E30" s="83">
        <v>11778</v>
      </c>
      <c r="F30" s="83">
        <v>10522</v>
      </c>
      <c r="G30" s="165">
        <v>4527</v>
      </c>
      <c r="H30" s="158">
        <v>18957</v>
      </c>
      <c r="I30" s="83">
        <f t="shared" si="27"/>
        <v>100</v>
      </c>
      <c r="J30" s="84">
        <f t="shared" si="16"/>
        <v>78.467651806780083</v>
      </c>
      <c r="K30" s="85">
        <f t="shared" si="2"/>
        <v>8.4307289998932653</v>
      </c>
      <c r="L30" s="158">
        <v>9701</v>
      </c>
      <c r="M30" s="83">
        <f t="shared" si="28"/>
        <v>100</v>
      </c>
      <c r="N30" s="84">
        <f t="shared" si="4"/>
        <v>51.173708920187792</v>
      </c>
      <c r="O30" s="84">
        <f t="shared" si="17"/>
        <v>78.353929407963818</v>
      </c>
      <c r="P30" s="158">
        <v>9256</v>
      </c>
      <c r="Q30" s="83">
        <f t="shared" si="29"/>
        <v>100</v>
      </c>
      <c r="R30" s="84">
        <f t="shared" si="7"/>
        <v>48.826291079812208</v>
      </c>
      <c r="S30" s="84">
        <f t="shared" si="8"/>
        <v>78.587196467991177</v>
      </c>
      <c r="T30" s="158">
        <v>7725</v>
      </c>
      <c r="U30" s="83">
        <f t="shared" si="30"/>
        <v>100</v>
      </c>
      <c r="V30" s="84">
        <f t="shared" si="10"/>
        <v>40.750118689666088</v>
      </c>
      <c r="W30" s="84">
        <f t="shared" si="11"/>
        <v>73.417601216498767</v>
      </c>
      <c r="X30" s="158">
        <v>3821</v>
      </c>
      <c r="Y30" s="83">
        <f t="shared" si="31"/>
        <v>100</v>
      </c>
      <c r="Z30" s="84">
        <f t="shared" si="13"/>
        <v>20.156142849607004</v>
      </c>
      <c r="AA30" s="85">
        <f t="shared" si="14"/>
        <v>84.404683013032908</v>
      </c>
    </row>
    <row r="31" spans="1:27" s="168" customFormat="1" x14ac:dyDescent="0.25">
      <c r="A31" s="228" t="s">
        <v>110</v>
      </c>
      <c r="B31" s="167" t="s">
        <v>161</v>
      </c>
      <c r="C31" s="156">
        <v>7648</v>
      </c>
      <c r="D31" s="154">
        <v>5468</v>
      </c>
      <c r="E31" s="154">
        <v>2180</v>
      </c>
      <c r="F31" s="154">
        <v>2830</v>
      </c>
      <c r="G31" s="163">
        <v>1629</v>
      </c>
      <c r="H31" s="156">
        <v>3419</v>
      </c>
      <c r="I31" s="80">
        <f t="shared" ref="I31:I36" si="32">100*H31/H$36</f>
        <v>22.14952060119202</v>
      </c>
      <c r="J31" s="80">
        <f t="shared" si="16"/>
        <v>44.704497907949794</v>
      </c>
      <c r="K31" s="81">
        <f t="shared" si="2"/>
        <v>1.5205286939196641</v>
      </c>
      <c r="L31" s="156">
        <v>2433</v>
      </c>
      <c r="M31" s="80">
        <f>100*L31/L$36</f>
        <v>21.651686393165434</v>
      </c>
      <c r="N31" s="80">
        <f t="shared" si="4"/>
        <v>71.161158233401579</v>
      </c>
      <c r="O31" s="80">
        <f t="shared" si="17"/>
        <v>44.495245062179954</v>
      </c>
      <c r="P31" s="156">
        <v>986</v>
      </c>
      <c r="Q31" s="80">
        <f>100*P31/P$36</f>
        <v>23.481781376518217</v>
      </c>
      <c r="R31" s="80">
        <f t="shared" si="7"/>
        <v>28.838841766598421</v>
      </c>
      <c r="S31" s="80">
        <f t="shared" si="8"/>
        <v>45.22935779816514</v>
      </c>
      <c r="T31" s="156">
        <v>1027</v>
      </c>
      <c r="U31" s="80">
        <f>100*T31/T$36</f>
        <v>24.365361803084223</v>
      </c>
      <c r="V31" s="80">
        <f t="shared" si="10"/>
        <v>30.038022813688212</v>
      </c>
      <c r="W31" s="80">
        <f t="shared" si="11"/>
        <v>36.289752650176681</v>
      </c>
      <c r="X31" s="156">
        <v>866</v>
      </c>
      <c r="Y31" s="80">
        <f>100*X31/X$36</f>
        <v>20.752456266474958</v>
      </c>
      <c r="Z31" s="80">
        <f t="shared" si="13"/>
        <v>25.329043579994149</v>
      </c>
      <c r="AA31" s="81">
        <f t="shared" si="14"/>
        <v>53.161448741559241</v>
      </c>
    </row>
    <row r="32" spans="1:27" s="168" customFormat="1" x14ac:dyDescent="0.25">
      <c r="A32" s="229"/>
      <c r="B32" s="169" t="s">
        <v>117</v>
      </c>
      <c r="C32" s="157">
        <v>7285</v>
      </c>
      <c r="D32" s="155">
        <v>5262</v>
      </c>
      <c r="E32" s="155">
        <v>2023</v>
      </c>
      <c r="F32" s="155">
        <v>2118</v>
      </c>
      <c r="G32" s="164">
        <v>1933</v>
      </c>
      <c r="H32" s="157">
        <v>6183</v>
      </c>
      <c r="I32" s="68">
        <f t="shared" si="32"/>
        <v>40.055713915522155</v>
      </c>
      <c r="J32" s="68">
        <f t="shared" si="16"/>
        <v>84.873026767330131</v>
      </c>
      <c r="K32" s="82">
        <f t="shared" si="2"/>
        <v>2.7497598463016328</v>
      </c>
      <c r="L32" s="157">
        <v>4414</v>
      </c>
      <c r="M32" s="68">
        <f t="shared" ref="M32:M36" si="33">100*L32/L$36</f>
        <v>39.280946871940913</v>
      </c>
      <c r="N32" s="68">
        <f t="shared" si="4"/>
        <v>71.389293223354358</v>
      </c>
      <c r="O32" s="68">
        <f t="shared" si="17"/>
        <v>83.884454580007599</v>
      </c>
      <c r="P32" s="157">
        <v>1769</v>
      </c>
      <c r="Q32" s="68">
        <f t="shared" ref="Q32:Q36" si="34">100*P32/P$36</f>
        <v>42.129078351988568</v>
      </c>
      <c r="R32" s="68">
        <f t="shared" si="7"/>
        <v>28.610706776645642</v>
      </c>
      <c r="S32" s="68">
        <f t="shared" si="8"/>
        <v>87.444389520514093</v>
      </c>
      <c r="T32" s="157">
        <v>1736</v>
      </c>
      <c r="U32" s="68">
        <f t="shared" ref="U32:U36" si="35">100*T32/T$36</f>
        <v>41.18623962040332</v>
      </c>
      <c r="V32" s="68">
        <f t="shared" si="10"/>
        <v>28.076985282225458</v>
      </c>
      <c r="W32" s="68">
        <f t="shared" si="11"/>
        <v>81.964117091595838</v>
      </c>
      <c r="X32" s="157">
        <v>1684</v>
      </c>
      <c r="Y32" s="68">
        <f t="shared" ref="Y32:Y36" si="36">100*X32/X$36</f>
        <v>40.35466091540858</v>
      </c>
      <c r="Z32" s="68">
        <f t="shared" si="13"/>
        <v>27.235969594048196</v>
      </c>
      <c r="AA32" s="82">
        <f t="shared" si="14"/>
        <v>87.118468701500262</v>
      </c>
    </row>
    <row r="33" spans="1:27" s="168" customFormat="1" x14ac:dyDescent="0.25">
      <c r="A33" s="229"/>
      <c r="B33" s="169" t="s">
        <v>133</v>
      </c>
      <c r="C33" s="157">
        <v>3388</v>
      </c>
      <c r="D33" s="155">
        <v>2898</v>
      </c>
      <c r="E33" s="155">
        <v>490</v>
      </c>
      <c r="F33" s="155">
        <v>843</v>
      </c>
      <c r="G33" s="164">
        <v>953</v>
      </c>
      <c r="H33" s="157">
        <v>2942</v>
      </c>
      <c r="I33" s="68">
        <f t="shared" si="32"/>
        <v>19.059341798393366</v>
      </c>
      <c r="J33" s="68">
        <f t="shared" si="16"/>
        <v>86.835891381345931</v>
      </c>
      <c r="K33" s="82">
        <f t="shared" si="2"/>
        <v>1.3083929270288541</v>
      </c>
      <c r="L33" s="157">
        <v>2507</v>
      </c>
      <c r="M33" s="68">
        <f t="shared" si="33"/>
        <v>22.310225149061136</v>
      </c>
      <c r="N33" s="68">
        <f t="shared" si="4"/>
        <v>85.214140040788578</v>
      </c>
      <c r="O33" s="68">
        <f t="shared" si="17"/>
        <v>86.507936507936506</v>
      </c>
      <c r="P33" s="157">
        <v>435</v>
      </c>
      <c r="Q33" s="68">
        <f t="shared" si="34"/>
        <v>10.359609430816862</v>
      </c>
      <c r="R33" s="68">
        <f t="shared" si="7"/>
        <v>14.78585995921142</v>
      </c>
      <c r="S33" s="68">
        <f t="shared" si="8"/>
        <v>88.775510204081627</v>
      </c>
      <c r="T33" s="157">
        <v>707</v>
      </c>
      <c r="U33" s="68">
        <f t="shared" si="35"/>
        <v>16.773428232502965</v>
      </c>
      <c r="V33" s="68">
        <f t="shared" si="10"/>
        <v>24.031271244051666</v>
      </c>
      <c r="W33" s="68">
        <f t="shared" si="11"/>
        <v>83.867141162514827</v>
      </c>
      <c r="X33" s="157">
        <v>831</v>
      </c>
      <c r="Y33" s="68">
        <f t="shared" si="36"/>
        <v>19.9137311286844</v>
      </c>
      <c r="Z33" s="68">
        <f t="shared" si="13"/>
        <v>28.246091094493543</v>
      </c>
      <c r="AA33" s="82">
        <f t="shared" si="14"/>
        <v>87.198321091290666</v>
      </c>
    </row>
    <row r="34" spans="1:27" s="168" customFormat="1" x14ac:dyDescent="0.25">
      <c r="A34" s="229"/>
      <c r="B34" s="169" t="s">
        <v>164</v>
      </c>
      <c r="C34" s="157">
        <v>1639</v>
      </c>
      <c r="D34" s="155">
        <v>1169</v>
      </c>
      <c r="E34" s="155">
        <v>470</v>
      </c>
      <c r="F34" s="155">
        <v>430</v>
      </c>
      <c r="G34" s="164">
        <v>431</v>
      </c>
      <c r="H34" s="157">
        <v>1478</v>
      </c>
      <c r="I34" s="68">
        <f t="shared" si="32"/>
        <v>9.5750194350868103</v>
      </c>
      <c r="J34" s="68">
        <f t="shared" si="16"/>
        <v>90.176937156802936</v>
      </c>
      <c r="K34" s="82">
        <f t="shared" si="2"/>
        <v>0.65730956701177645</v>
      </c>
      <c r="L34" s="157">
        <v>1056</v>
      </c>
      <c r="M34" s="68">
        <f t="shared" si="33"/>
        <v>9.3975260300792023</v>
      </c>
      <c r="N34" s="68">
        <f t="shared" si="4"/>
        <v>71.447902571041951</v>
      </c>
      <c r="O34" s="68">
        <f t="shared" si="17"/>
        <v>90.333618477331058</v>
      </c>
      <c r="P34" s="157">
        <v>422</v>
      </c>
      <c r="Q34" s="68">
        <f t="shared" si="34"/>
        <v>10.050011907597048</v>
      </c>
      <c r="R34" s="68">
        <f t="shared" si="7"/>
        <v>28.552097428958053</v>
      </c>
      <c r="S34" s="68">
        <f t="shared" si="8"/>
        <v>89.787234042553195</v>
      </c>
      <c r="T34" s="157">
        <v>371</v>
      </c>
      <c r="U34" s="68">
        <f t="shared" si="35"/>
        <v>8.8018979833926458</v>
      </c>
      <c r="V34" s="68">
        <f t="shared" si="10"/>
        <v>25.10148849797023</v>
      </c>
      <c r="W34" s="68">
        <f t="shared" si="11"/>
        <v>86.279069767441854</v>
      </c>
      <c r="X34" s="157">
        <v>400</v>
      </c>
      <c r="Y34" s="68">
        <f t="shared" si="36"/>
        <v>9.58543014617781</v>
      </c>
      <c r="Z34" s="68">
        <f t="shared" si="13"/>
        <v>27.06359945872801</v>
      </c>
      <c r="AA34" s="82">
        <f t="shared" si="14"/>
        <v>92.807424593967511</v>
      </c>
    </row>
    <row r="35" spans="1:27" s="168" customFormat="1" x14ac:dyDescent="0.25">
      <c r="A35" s="229"/>
      <c r="B35" s="169" t="s">
        <v>18</v>
      </c>
      <c r="C35" s="157">
        <v>1685</v>
      </c>
      <c r="D35" s="155">
        <v>999</v>
      </c>
      <c r="E35" s="155">
        <v>686</v>
      </c>
      <c r="F35" s="155">
        <v>480</v>
      </c>
      <c r="G35" s="164">
        <v>444</v>
      </c>
      <c r="H35" s="157">
        <f>H36-SUM(H31:H34)</f>
        <v>1414</v>
      </c>
      <c r="I35" s="68">
        <f t="shared" si="32"/>
        <v>9.1604042498056497</v>
      </c>
      <c r="J35" s="68">
        <f t="shared" si="16"/>
        <v>83.916913946587542</v>
      </c>
      <c r="K35" s="82">
        <f t="shared" si="2"/>
        <v>0.62884690646458175</v>
      </c>
      <c r="L35" s="157">
        <f>L36-SUM(L31:L34)</f>
        <v>827</v>
      </c>
      <c r="M35" s="68">
        <f t="shared" si="33"/>
        <v>7.3596155557533152</v>
      </c>
      <c r="N35" s="68">
        <f t="shared" si="4"/>
        <v>58.48656294200849</v>
      </c>
      <c r="O35" s="68">
        <f t="shared" si="17"/>
        <v>82.782782782782789</v>
      </c>
      <c r="P35" s="157">
        <f>P36-SUM(P31:P34)</f>
        <v>587</v>
      </c>
      <c r="Q35" s="68">
        <f t="shared" si="34"/>
        <v>13.979518933079305</v>
      </c>
      <c r="R35" s="68">
        <f t="shared" si="7"/>
        <v>41.51343705799151</v>
      </c>
      <c r="S35" s="68">
        <f t="shared" si="8"/>
        <v>85.568513119533534</v>
      </c>
      <c r="T35" s="157">
        <f>T36-SUM(T31:T34)</f>
        <v>374</v>
      </c>
      <c r="U35" s="68">
        <f t="shared" si="35"/>
        <v>8.8730723606168453</v>
      </c>
      <c r="V35" s="68">
        <f t="shared" si="10"/>
        <v>26.44978783592645</v>
      </c>
      <c r="W35" s="68">
        <f t="shared" si="11"/>
        <v>77.916666666666671</v>
      </c>
      <c r="X35" s="157">
        <f>X36-SUM(X31:X34)</f>
        <v>392</v>
      </c>
      <c r="Y35" s="68">
        <f t="shared" si="36"/>
        <v>9.3937215432542533</v>
      </c>
      <c r="Z35" s="68">
        <f t="shared" si="13"/>
        <v>27.722772277227723</v>
      </c>
      <c r="AA35" s="82">
        <f t="shared" si="14"/>
        <v>88.288288288288285</v>
      </c>
    </row>
    <row r="36" spans="1:27" s="168" customFormat="1" x14ac:dyDescent="0.25">
      <c r="A36" s="230"/>
      <c r="B36" s="170" t="s">
        <v>23</v>
      </c>
      <c r="C36" s="158">
        <f>SUM(C31:C35)</f>
        <v>21645</v>
      </c>
      <c r="D36" s="83">
        <v>15796</v>
      </c>
      <c r="E36" s="83">
        <v>5849</v>
      </c>
      <c r="F36" s="83">
        <v>6701</v>
      </c>
      <c r="G36" s="165">
        <v>5390</v>
      </c>
      <c r="H36" s="158">
        <v>15436</v>
      </c>
      <c r="I36" s="83">
        <f t="shared" si="32"/>
        <v>100</v>
      </c>
      <c r="J36" s="84">
        <f t="shared" si="16"/>
        <v>71.314391314391315</v>
      </c>
      <c r="K36" s="85">
        <f t="shared" si="2"/>
        <v>6.8648379407265097</v>
      </c>
      <c r="L36" s="158">
        <v>11237</v>
      </c>
      <c r="M36" s="83">
        <f t="shared" si="33"/>
        <v>100</v>
      </c>
      <c r="N36" s="84">
        <f t="shared" si="4"/>
        <v>72.797356828193827</v>
      </c>
      <c r="O36" s="84">
        <f t="shared" si="17"/>
        <v>71.138262851354767</v>
      </c>
      <c r="P36" s="158">
        <v>4199</v>
      </c>
      <c r="Q36" s="83">
        <f t="shared" si="34"/>
        <v>100</v>
      </c>
      <c r="R36" s="84">
        <f t="shared" si="7"/>
        <v>27.202643171806166</v>
      </c>
      <c r="S36" s="84">
        <f t="shared" si="8"/>
        <v>71.790049581124975</v>
      </c>
      <c r="T36" s="158">
        <v>4215</v>
      </c>
      <c r="U36" s="83">
        <f t="shared" si="35"/>
        <v>100</v>
      </c>
      <c r="V36" s="84">
        <f t="shared" si="10"/>
        <v>27.306296968126457</v>
      </c>
      <c r="W36" s="84">
        <f t="shared" si="11"/>
        <v>62.901059543351735</v>
      </c>
      <c r="X36" s="158">
        <v>4173</v>
      </c>
      <c r="Y36" s="83">
        <f t="shared" si="36"/>
        <v>100</v>
      </c>
      <c r="Z36" s="84">
        <f t="shared" si="13"/>
        <v>27.034205752785695</v>
      </c>
      <c r="AA36" s="85">
        <f t="shared" si="14"/>
        <v>77.42115027829314</v>
      </c>
    </row>
    <row r="37" spans="1:27" s="168" customFormat="1" x14ac:dyDescent="0.25">
      <c r="A37" s="228" t="s">
        <v>115</v>
      </c>
      <c r="B37" s="167" t="s">
        <v>121</v>
      </c>
      <c r="C37" s="156">
        <v>7273</v>
      </c>
      <c r="D37" s="154">
        <v>5769</v>
      </c>
      <c r="E37" s="154">
        <v>1504</v>
      </c>
      <c r="F37" s="154">
        <v>2091</v>
      </c>
      <c r="G37" s="163">
        <v>1865</v>
      </c>
      <c r="H37" s="156">
        <v>5980</v>
      </c>
      <c r="I37" s="80">
        <f t="shared" ref="I37:I42" si="37">100*H37/H$42</f>
        <v>43.815943728018759</v>
      </c>
      <c r="J37" s="80">
        <f t="shared" si="16"/>
        <v>82.221916678124572</v>
      </c>
      <c r="K37" s="81">
        <f t="shared" si="2"/>
        <v>2.6594798448785002</v>
      </c>
      <c r="L37" s="156">
        <v>4680</v>
      </c>
      <c r="M37" s="80">
        <f>100*L37/L$42</f>
        <v>48.342113418035325</v>
      </c>
      <c r="N37" s="80">
        <f t="shared" si="4"/>
        <v>78.260869565217391</v>
      </c>
      <c r="O37" s="80">
        <f t="shared" si="17"/>
        <v>81.123244929797195</v>
      </c>
      <c r="P37" s="156">
        <v>1300</v>
      </c>
      <c r="Q37" s="80">
        <f>100*P37/P$42</f>
        <v>32.770355432316613</v>
      </c>
      <c r="R37" s="80">
        <f t="shared" si="7"/>
        <v>21.739130434782609</v>
      </c>
      <c r="S37" s="80">
        <f t="shared" si="8"/>
        <v>86.436170212765958</v>
      </c>
      <c r="T37" s="156">
        <v>1684</v>
      </c>
      <c r="U37" s="80">
        <f>100*T37/T$42</f>
        <v>41.703813769192671</v>
      </c>
      <c r="V37" s="80">
        <f t="shared" si="10"/>
        <v>28.160535117056856</v>
      </c>
      <c r="W37" s="80">
        <f t="shared" si="11"/>
        <v>80.535628885700618</v>
      </c>
      <c r="X37" s="156">
        <v>1575</v>
      </c>
      <c r="Y37" s="80">
        <f>100*X37/X$42</f>
        <v>45.798197150334403</v>
      </c>
      <c r="Z37" s="80">
        <f t="shared" si="13"/>
        <v>26.337792642140467</v>
      </c>
      <c r="AA37" s="81">
        <f t="shared" si="14"/>
        <v>84.450402144772113</v>
      </c>
    </row>
    <row r="38" spans="1:27" s="168" customFormat="1" x14ac:dyDescent="0.25">
      <c r="A38" s="229"/>
      <c r="B38" s="169" t="s">
        <v>117</v>
      </c>
      <c r="C38" s="157">
        <v>5021</v>
      </c>
      <c r="D38" s="155">
        <v>3404</v>
      </c>
      <c r="E38" s="155">
        <v>1617</v>
      </c>
      <c r="F38" s="155">
        <v>1618</v>
      </c>
      <c r="G38" s="164">
        <v>1182</v>
      </c>
      <c r="H38" s="157">
        <v>4135</v>
      </c>
      <c r="I38" s="68">
        <f t="shared" si="37"/>
        <v>30.297479484173504</v>
      </c>
      <c r="J38" s="68">
        <f t="shared" si="16"/>
        <v>82.354112726548493</v>
      </c>
      <c r="K38" s="82">
        <f t="shared" si="2"/>
        <v>1.8389547087914042</v>
      </c>
      <c r="L38" s="157">
        <v>2728</v>
      </c>
      <c r="M38" s="68">
        <f t="shared" ref="M38:M42" si="38">100*L38/L$42</f>
        <v>28.178907137692388</v>
      </c>
      <c r="N38" s="68">
        <f t="shared" si="4"/>
        <v>65.973397823458285</v>
      </c>
      <c r="O38" s="68">
        <f t="shared" si="17"/>
        <v>80.141010575793189</v>
      </c>
      <c r="P38" s="157">
        <v>1407</v>
      </c>
      <c r="Q38" s="68">
        <f t="shared" ref="Q38:Q42" si="39">100*P38/P$42</f>
        <v>35.46760776405344</v>
      </c>
      <c r="R38" s="68">
        <f t="shared" si="7"/>
        <v>34.026602176541715</v>
      </c>
      <c r="S38" s="68">
        <f t="shared" si="8"/>
        <v>87.012987012987011</v>
      </c>
      <c r="T38" s="157">
        <v>1266</v>
      </c>
      <c r="U38" s="68">
        <f t="shared" ref="U38:U42" si="40">100*T38/T$42</f>
        <v>31.352154531946507</v>
      </c>
      <c r="V38" s="68">
        <f t="shared" si="10"/>
        <v>30.616686819830715</v>
      </c>
      <c r="W38" s="68">
        <f t="shared" si="11"/>
        <v>78.244746600741649</v>
      </c>
      <c r="X38" s="157">
        <v>1037</v>
      </c>
      <c r="Y38" s="68">
        <f t="shared" ref="Y38:Y42" si="41">100*X38/X$42</f>
        <v>30.154114568188426</v>
      </c>
      <c r="Z38" s="68">
        <f t="shared" si="13"/>
        <v>25.078597339782345</v>
      </c>
      <c r="AA38" s="82">
        <f t="shared" si="14"/>
        <v>87.732656514382398</v>
      </c>
    </row>
    <row r="39" spans="1:27" s="168" customFormat="1" x14ac:dyDescent="0.25">
      <c r="A39" s="229"/>
      <c r="B39" s="169" t="s">
        <v>118</v>
      </c>
      <c r="C39" s="157">
        <v>2420</v>
      </c>
      <c r="D39" s="155">
        <v>1769</v>
      </c>
      <c r="E39" s="155">
        <v>651</v>
      </c>
      <c r="F39" s="155">
        <v>998</v>
      </c>
      <c r="G39" s="164">
        <v>415</v>
      </c>
      <c r="H39" s="157">
        <v>1264</v>
      </c>
      <c r="I39" s="68">
        <f t="shared" si="37"/>
        <v>9.2614302461899172</v>
      </c>
      <c r="J39" s="68">
        <f t="shared" si="16"/>
        <v>52.231404958677686</v>
      </c>
      <c r="K39" s="82">
        <f t="shared" si="2"/>
        <v>0.5621375458070943</v>
      </c>
      <c r="L39" s="157">
        <v>885</v>
      </c>
      <c r="M39" s="68">
        <f t="shared" si="38"/>
        <v>9.1416176014874502</v>
      </c>
      <c r="N39" s="68">
        <f t="shared" si="4"/>
        <v>70.015822784810126</v>
      </c>
      <c r="O39" s="68">
        <f t="shared" si="17"/>
        <v>50.028264556246469</v>
      </c>
      <c r="P39" s="157">
        <v>379</v>
      </c>
      <c r="Q39" s="68">
        <f t="shared" si="39"/>
        <v>9.553819006806151</v>
      </c>
      <c r="R39" s="68">
        <f t="shared" si="7"/>
        <v>29.984177215189874</v>
      </c>
      <c r="S39" s="68">
        <f t="shared" si="8"/>
        <v>58.218125960061442</v>
      </c>
      <c r="T39" s="157">
        <v>467</v>
      </c>
      <c r="U39" s="68">
        <f t="shared" si="40"/>
        <v>11.565131253095592</v>
      </c>
      <c r="V39" s="68">
        <f t="shared" si="10"/>
        <v>36.946202531645568</v>
      </c>
      <c r="W39" s="68">
        <f t="shared" si="11"/>
        <v>46.793587174348694</v>
      </c>
      <c r="X39" s="157">
        <v>237</v>
      </c>
      <c r="Y39" s="68">
        <f t="shared" si="41"/>
        <v>6.8915382378598427</v>
      </c>
      <c r="Z39" s="68">
        <f t="shared" si="13"/>
        <v>18.75</v>
      </c>
      <c r="AA39" s="82">
        <f t="shared" si="14"/>
        <v>57.108433734939759</v>
      </c>
    </row>
    <row r="40" spans="1:27" s="168" customFormat="1" x14ac:dyDescent="0.25">
      <c r="A40" s="229"/>
      <c r="B40" s="169" t="s">
        <v>119</v>
      </c>
      <c r="C40" s="157">
        <v>1274</v>
      </c>
      <c r="D40" s="155">
        <v>844</v>
      </c>
      <c r="E40" s="155">
        <v>430</v>
      </c>
      <c r="F40" s="155">
        <v>327</v>
      </c>
      <c r="G40" s="164">
        <v>339</v>
      </c>
      <c r="H40" s="157">
        <v>1128</v>
      </c>
      <c r="I40" s="68">
        <f t="shared" si="37"/>
        <v>8.2649472450175843</v>
      </c>
      <c r="J40" s="68">
        <f t="shared" si="16"/>
        <v>88.540031397174261</v>
      </c>
      <c r="K40" s="82">
        <f t="shared" si="2"/>
        <v>0.50165439214430574</v>
      </c>
      <c r="L40" s="157">
        <v>728</v>
      </c>
      <c r="M40" s="68">
        <f t="shared" si="38"/>
        <v>7.5198843094721619</v>
      </c>
      <c r="N40" s="68">
        <f t="shared" si="4"/>
        <v>64.539007092198588</v>
      </c>
      <c r="O40" s="68">
        <f t="shared" si="17"/>
        <v>86.255924170616112</v>
      </c>
      <c r="P40" s="157">
        <v>400</v>
      </c>
      <c r="Q40" s="68">
        <f t="shared" si="39"/>
        <v>10.083186286866649</v>
      </c>
      <c r="R40" s="68">
        <f t="shared" si="7"/>
        <v>35.460992907801419</v>
      </c>
      <c r="S40" s="68">
        <f t="shared" si="8"/>
        <v>93.023255813953483</v>
      </c>
      <c r="T40" s="157">
        <v>275</v>
      </c>
      <c r="U40" s="68">
        <f t="shared" si="40"/>
        <v>6.8103021297672113</v>
      </c>
      <c r="V40" s="68">
        <f t="shared" si="10"/>
        <v>24.379432624113477</v>
      </c>
      <c r="W40" s="68">
        <f t="shared" si="11"/>
        <v>84.097859327217122</v>
      </c>
      <c r="X40" s="157">
        <v>312</v>
      </c>
      <c r="Y40" s="68">
        <f t="shared" si="41"/>
        <v>9.0724047688281484</v>
      </c>
      <c r="Z40" s="68">
        <f t="shared" si="13"/>
        <v>27.659574468085108</v>
      </c>
      <c r="AA40" s="82">
        <f t="shared" si="14"/>
        <v>92.035398230088489</v>
      </c>
    </row>
    <row r="41" spans="1:27" s="168" customFormat="1" x14ac:dyDescent="0.25">
      <c r="A41" s="229"/>
      <c r="B41" s="169" t="s">
        <v>18</v>
      </c>
      <c r="C41" s="157">
        <v>1354</v>
      </c>
      <c r="D41" s="155">
        <v>805</v>
      </c>
      <c r="E41" s="155">
        <v>549</v>
      </c>
      <c r="F41" s="155">
        <v>425</v>
      </c>
      <c r="G41" s="164">
        <v>315</v>
      </c>
      <c r="H41" s="157">
        <f>H42-SUM(H37:H40)</f>
        <v>1141</v>
      </c>
      <c r="I41" s="68">
        <f t="shared" si="37"/>
        <v>8.3601992966002339</v>
      </c>
      <c r="J41" s="68">
        <f t="shared" si="16"/>
        <v>84.26883308714919</v>
      </c>
      <c r="K41" s="82">
        <f t="shared" si="2"/>
        <v>0.50743587006795465</v>
      </c>
      <c r="L41" s="157">
        <f>L42-SUM(L37:L40)</f>
        <v>660</v>
      </c>
      <c r="M41" s="68">
        <f>100*L41/L$42</f>
        <v>6.8174775333126743</v>
      </c>
      <c r="N41" s="68">
        <f t="shared" si="4"/>
        <v>57.843996494303241</v>
      </c>
      <c r="O41" s="68">
        <f t="shared" si="17"/>
        <v>81.987577639751549</v>
      </c>
      <c r="P41" s="157">
        <f>P42-SUM(P37:P40)</f>
        <v>481</v>
      </c>
      <c r="Q41" s="68">
        <f>100*P41/P$42</f>
        <v>12.125031509957147</v>
      </c>
      <c r="R41" s="68">
        <f t="shared" si="7"/>
        <v>42.156003505696759</v>
      </c>
      <c r="S41" s="68">
        <f t="shared" si="8"/>
        <v>87.613843351548269</v>
      </c>
      <c r="T41" s="157">
        <f>T42-SUM(T37:T40)</f>
        <v>346</v>
      </c>
      <c r="U41" s="68">
        <f>100*T41/T$42</f>
        <v>8.5685983159980186</v>
      </c>
      <c r="V41" s="68">
        <f t="shared" si="10"/>
        <v>30.324276950043821</v>
      </c>
      <c r="W41" s="68">
        <f t="shared" si="11"/>
        <v>81.411764705882348</v>
      </c>
      <c r="X41" s="157">
        <f>X42-SUM(X37:X40)</f>
        <v>278</v>
      </c>
      <c r="Y41" s="68">
        <f>100*X41/X$42</f>
        <v>8.083745274789182</v>
      </c>
      <c r="Z41" s="68">
        <f t="shared" si="13"/>
        <v>24.364592462751972</v>
      </c>
      <c r="AA41" s="82">
        <f t="shared" si="14"/>
        <v>88.253968253968253</v>
      </c>
    </row>
    <row r="42" spans="1:27" s="168" customFormat="1" x14ac:dyDescent="0.25">
      <c r="A42" s="230"/>
      <c r="B42" s="170" t="s">
        <v>23</v>
      </c>
      <c r="C42" s="158">
        <f>SUM(C37:C41)</f>
        <v>17342</v>
      </c>
      <c r="D42" s="83">
        <v>12591</v>
      </c>
      <c r="E42" s="83">
        <v>4751</v>
      </c>
      <c r="F42" s="83">
        <v>5459</v>
      </c>
      <c r="G42" s="165">
        <v>4116</v>
      </c>
      <c r="H42" s="158">
        <v>13648</v>
      </c>
      <c r="I42" s="83">
        <f t="shared" si="37"/>
        <v>100</v>
      </c>
      <c r="J42" s="84">
        <f t="shared" si="16"/>
        <v>78.699111982470299</v>
      </c>
      <c r="K42" s="85">
        <f t="shared" si="2"/>
        <v>6.0696623616892591</v>
      </c>
      <c r="L42" s="158">
        <v>9681</v>
      </c>
      <c r="M42" s="83">
        <f t="shared" si="38"/>
        <v>100</v>
      </c>
      <c r="N42" s="84">
        <f t="shared" si="4"/>
        <v>70.933470105509969</v>
      </c>
      <c r="O42" s="84">
        <f t="shared" si="17"/>
        <v>76.888253514415055</v>
      </c>
      <c r="P42" s="158">
        <v>3967</v>
      </c>
      <c r="Q42" s="83">
        <f t="shared" si="39"/>
        <v>100</v>
      </c>
      <c r="R42" s="84">
        <f t="shared" si="7"/>
        <v>29.066529894490035</v>
      </c>
      <c r="S42" s="84">
        <f t="shared" si="8"/>
        <v>83.498210902967799</v>
      </c>
      <c r="T42" s="158">
        <v>4038</v>
      </c>
      <c r="U42" s="83">
        <f t="shared" si="40"/>
        <v>100</v>
      </c>
      <c r="V42" s="84">
        <f t="shared" si="10"/>
        <v>29.586752637749122</v>
      </c>
      <c r="W42" s="84">
        <f t="shared" si="11"/>
        <v>73.969591500274774</v>
      </c>
      <c r="X42" s="158">
        <v>3439</v>
      </c>
      <c r="Y42" s="83">
        <f t="shared" si="41"/>
        <v>100</v>
      </c>
      <c r="Z42" s="84">
        <f t="shared" si="13"/>
        <v>25.197831184056273</v>
      </c>
      <c r="AA42" s="85">
        <f t="shared" si="14"/>
        <v>83.551992225461618</v>
      </c>
    </row>
    <row r="43" spans="1:27" s="168" customFormat="1" x14ac:dyDescent="0.25">
      <c r="A43" s="227" t="s">
        <v>18</v>
      </c>
      <c r="B43" s="227"/>
      <c r="C43" s="177">
        <v>151555</v>
      </c>
      <c r="D43" s="171">
        <v>92506</v>
      </c>
      <c r="E43" s="171">
        <v>59049</v>
      </c>
      <c r="F43" s="171">
        <v>51309</v>
      </c>
      <c r="G43" s="178">
        <v>35310</v>
      </c>
      <c r="H43" s="177">
        <v>89592</v>
      </c>
      <c r="I43" s="171">
        <f>100*H43/H$43</f>
        <v>100</v>
      </c>
      <c r="J43" s="172">
        <f>100*H43/C43</f>
        <v>59.115172709577379</v>
      </c>
      <c r="K43" s="173">
        <f t="shared" si="2"/>
        <v>39.844166933504113</v>
      </c>
      <c r="L43" s="177">
        <v>54221</v>
      </c>
      <c r="M43" s="171">
        <f>100*L43/L$43</f>
        <v>100</v>
      </c>
      <c r="N43" s="172">
        <f t="shared" si="4"/>
        <v>60.519912492186805</v>
      </c>
      <c r="O43" s="172">
        <f t="shared" si="17"/>
        <v>58.613495340842753</v>
      </c>
      <c r="P43" s="177">
        <v>35371</v>
      </c>
      <c r="Q43" s="171">
        <f>100*P43/P$43</f>
        <v>100</v>
      </c>
      <c r="R43" s="172">
        <f t="shared" si="7"/>
        <v>39.480087507813195</v>
      </c>
      <c r="S43" s="172">
        <f t="shared" si="8"/>
        <v>59.901099087198766</v>
      </c>
      <c r="T43" s="177">
        <v>27298</v>
      </c>
      <c r="U43" s="171">
        <f>100*T43/T$43</f>
        <v>100</v>
      </c>
      <c r="V43" s="172">
        <f>100*T43/$H43</f>
        <v>30.469238324850433</v>
      </c>
      <c r="W43" s="172">
        <f t="shared" si="11"/>
        <v>53.203141749010896</v>
      </c>
      <c r="X43" s="177">
        <v>22815</v>
      </c>
      <c r="Y43" s="171">
        <f>100*X43/X$43</f>
        <v>100</v>
      </c>
      <c r="Z43" s="172">
        <f>100*X43/$H43</f>
        <v>25.465443343155638</v>
      </c>
      <c r="AA43" s="173">
        <f t="shared" si="14"/>
        <v>64.613423959218352</v>
      </c>
    </row>
    <row r="44" spans="1:27" s="168" customFormat="1" x14ac:dyDescent="0.25">
      <c r="A44" s="216" t="s">
        <v>3</v>
      </c>
      <c r="B44" s="217"/>
      <c r="C44" s="179">
        <v>366832</v>
      </c>
      <c r="D44" s="180">
        <v>206665</v>
      </c>
      <c r="E44" s="180">
        <v>160167</v>
      </c>
      <c r="F44" s="180">
        <v>140451</v>
      </c>
      <c r="G44" s="181">
        <v>76520</v>
      </c>
      <c r="H44" s="179">
        <v>224856</v>
      </c>
      <c r="I44" s="120">
        <f>100*H44/$H$44</f>
        <v>100</v>
      </c>
      <c r="J44" s="121">
        <f>100*H44/C44</f>
        <v>61.296724386095001</v>
      </c>
      <c r="K44" s="122">
        <f t="shared" si="2"/>
        <v>100</v>
      </c>
      <c r="L44" s="179">
        <v>130015</v>
      </c>
      <c r="M44" s="120">
        <f>100*L44/$L$44</f>
        <v>100</v>
      </c>
      <c r="N44" s="121">
        <f t="shared" si="4"/>
        <v>57.821450172554883</v>
      </c>
      <c r="O44" s="121">
        <f t="shared" si="17"/>
        <v>62.910991217671111</v>
      </c>
      <c r="P44" s="179">
        <v>94841</v>
      </c>
      <c r="Q44" s="120">
        <f>100*P44/$P$44</f>
        <v>100</v>
      </c>
      <c r="R44" s="121">
        <f>100*P44/$H44</f>
        <v>42.178549827445117</v>
      </c>
      <c r="S44" s="121">
        <f t="shared" si="8"/>
        <v>59.213820574775077</v>
      </c>
      <c r="T44" s="179">
        <v>75200</v>
      </c>
      <c r="U44" s="120">
        <f>100*T44/$T$44</f>
        <v>100</v>
      </c>
      <c r="V44" s="121">
        <f>100*T44/$H44</f>
        <v>33.443626142953711</v>
      </c>
      <c r="W44" s="121">
        <f t="shared" si="11"/>
        <v>53.541804615132676</v>
      </c>
      <c r="X44" s="179">
        <v>52901</v>
      </c>
      <c r="Y44" s="120">
        <f>100*X44/$X$44</f>
        <v>100</v>
      </c>
      <c r="Z44" s="121">
        <f>100*X44/$H44</f>
        <v>23.526612587611627</v>
      </c>
      <c r="AA44" s="121">
        <f t="shared" si="14"/>
        <v>69.133559853633031</v>
      </c>
    </row>
    <row r="45" spans="1:27" s="168" customFormat="1" x14ac:dyDescent="0.25">
      <c r="A45" s="25" t="s">
        <v>21</v>
      </c>
      <c r="B45" s="174"/>
      <c r="C45" s="148"/>
      <c r="D45" s="175"/>
      <c r="E45" s="175"/>
      <c r="F45" s="175"/>
      <c r="G45" s="175"/>
      <c r="H45" s="148"/>
      <c r="I45" s="175"/>
      <c r="J45" s="175"/>
      <c r="K45" s="175"/>
      <c r="L45" s="148"/>
      <c r="M45" s="176"/>
      <c r="N45" s="175"/>
      <c r="O45" s="175"/>
      <c r="P45" s="148"/>
      <c r="Q45" s="176"/>
      <c r="R45" s="176"/>
      <c r="S45" s="148"/>
      <c r="T45" s="176"/>
      <c r="U45" s="176"/>
      <c r="V45" s="148"/>
      <c r="W45" s="176"/>
      <c r="X45" s="176"/>
      <c r="Y45" s="176"/>
    </row>
    <row r="46" spans="1:27" x14ac:dyDescent="0.25">
      <c r="A46" s="60" t="s">
        <v>4</v>
      </c>
      <c r="B46" s="11"/>
      <c r="C46" s="149"/>
      <c r="H46" s="149"/>
      <c r="I46" s="147"/>
      <c r="J46" s="147"/>
      <c r="K46" s="147"/>
      <c r="L46" s="149"/>
      <c r="N46" s="147"/>
      <c r="O46" s="147"/>
      <c r="P46" s="149"/>
      <c r="S46" s="149"/>
      <c r="T46" s="146"/>
      <c r="V46" s="149"/>
      <c r="X46" s="146"/>
      <c r="Z46"/>
    </row>
    <row r="47" spans="1:27" x14ac:dyDescent="0.25">
      <c r="A47" s="26" t="s">
        <v>321</v>
      </c>
      <c r="B47" s="11"/>
      <c r="D47" s="149"/>
      <c r="E47" s="149"/>
      <c r="F47" s="149"/>
      <c r="G47" s="149"/>
      <c r="H47" s="195"/>
      <c r="I47" s="147"/>
      <c r="J47" s="147"/>
      <c r="K47" s="147"/>
      <c r="N47" s="147"/>
      <c r="O47" s="147"/>
      <c r="S47" s="147"/>
      <c r="T47" s="146"/>
      <c r="V47" s="147"/>
      <c r="X47" s="146"/>
      <c r="Z47"/>
    </row>
  </sheetData>
  <mergeCells count="14">
    <mergeCell ref="X2:AA2"/>
    <mergeCell ref="A43:B43"/>
    <mergeCell ref="A44:B44"/>
    <mergeCell ref="A37:A42"/>
    <mergeCell ref="A4:A10"/>
    <mergeCell ref="A11:A16"/>
    <mergeCell ref="A17:A22"/>
    <mergeCell ref="A23:A30"/>
    <mergeCell ref="A31:A36"/>
    <mergeCell ref="C2:G2"/>
    <mergeCell ref="H2:K2"/>
    <mergeCell ref="L2:O2"/>
    <mergeCell ref="P2:S2"/>
    <mergeCell ref="T2:W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topLeftCell="A18" zoomScale="55" zoomScaleNormal="55" workbookViewId="0">
      <selection activeCell="A40" sqref="A40"/>
    </sheetView>
  </sheetViews>
  <sheetFormatPr baseColWidth="10" defaultRowHeight="15" x14ac:dyDescent="0.25"/>
  <cols>
    <col min="1" max="1" width="60.5703125" customWidth="1"/>
    <col min="2" max="2" width="66.42578125" bestFit="1" customWidth="1"/>
    <col min="3" max="3" width="14.28515625" style="11" customWidth="1"/>
    <col min="4" max="4" width="12.7109375" style="11" customWidth="1"/>
    <col min="5" max="5" width="15.28515625" style="11" customWidth="1"/>
    <col min="6" max="8" width="14.28515625" style="11" customWidth="1"/>
    <col min="9" max="9" width="17.7109375" customWidth="1"/>
    <col min="10" max="11" width="10.7109375" bestFit="1" customWidth="1"/>
    <col min="12" max="12" width="14.28515625" style="11" customWidth="1"/>
    <col min="15" max="15" width="14.28515625" style="11" customWidth="1"/>
    <col min="18" max="18" width="14.28515625" style="11" customWidth="1"/>
    <col min="21" max="21" width="14.28515625" style="11" customWidth="1"/>
    <col min="24" max="24" width="14.28515625" style="11" customWidth="1"/>
  </cols>
  <sheetData>
    <row r="1" spans="1:27" ht="15.75" x14ac:dyDescent="0.25">
      <c r="A1" s="12" t="s">
        <v>62</v>
      </c>
      <c r="B1" s="18"/>
      <c r="C1" s="18"/>
      <c r="D1" s="18"/>
      <c r="E1" s="18"/>
      <c r="F1" s="18"/>
      <c r="G1" s="18"/>
      <c r="H1" s="18"/>
      <c r="I1" s="11"/>
      <c r="J1" s="11"/>
      <c r="K1" s="11"/>
      <c r="L1" s="18"/>
      <c r="O1" s="18"/>
      <c r="R1" s="18"/>
      <c r="U1" s="18"/>
      <c r="X1" s="18"/>
    </row>
    <row r="2" spans="1:27" ht="15.75" x14ac:dyDescent="0.25">
      <c r="A2" s="12"/>
      <c r="B2" s="18"/>
      <c r="C2" s="224" t="s">
        <v>23</v>
      </c>
      <c r="D2" s="225"/>
      <c r="E2" s="225"/>
      <c r="F2" s="225"/>
      <c r="G2" s="226"/>
      <c r="H2" s="224" t="s">
        <v>73</v>
      </c>
      <c r="I2" s="225"/>
      <c r="J2" s="225"/>
      <c r="K2" s="226"/>
      <c r="L2" s="224" t="s">
        <v>74</v>
      </c>
      <c r="M2" s="225"/>
      <c r="N2" s="225"/>
      <c r="O2" s="226"/>
      <c r="P2" s="224" t="s">
        <v>77</v>
      </c>
      <c r="Q2" s="225"/>
      <c r="R2" s="225"/>
      <c r="S2" s="226"/>
      <c r="T2" s="224" t="s">
        <v>78</v>
      </c>
      <c r="U2" s="225"/>
      <c r="V2" s="225"/>
      <c r="W2" s="226"/>
      <c r="X2" s="224" t="s">
        <v>79</v>
      </c>
      <c r="Y2" s="225"/>
      <c r="Z2" s="225"/>
      <c r="AA2" s="226"/>
    </row>
    <row r="3" spans="1:27" ht="180" x14ac:dyDescent="0.25">
      <c r="A3" s="128" t="s">
        <v>20</v>
      </c>
      <c r="B3" s="127" t="s">
        <v>19</v>
      </c>
      <c r="C3" s="94" t="s">
        <v>1</v>
      </c>
      <c r="D3" s="78" t="s">
        <v>11</v>
      </c>
      <c r="E3" s="78" t="s">
        <v>45</v>
      </c>
      <c r="F3" s="78" t="s">
        <v>48</v>
      </c>
      <c r="G3" s="166" t="s">
        <v>51</v>
      </c>
      <c r="H3" s="94" t="s">
        <v>34</v>
      </c>
      <c r="I3" s="78" t="s">
        <v>35</v>
      </c>
      <c r="J3" s="78" t="s">
        <v>36</v>
      </c>
      <c r="K3" s="79" t="s">
        <v>41</v>
      </c>
      <c r="L3" s="94" t="s">
        <v>75</v>
      </c>
      <c r="M3" s="78" t="s">
        <v>43</v>
      </c>
      <c r="N3" s="78" t="s">
        <v>44</v>
      </c>
      <c r="O3" s="79" t="s">
        <v>76</v>
      </c>
      <c r="P3" s="94" t="s">
        <v>45</v>
      </c>
      <c r="Q3" s="78" t="s">
        <v>46</v>
      </c>
      <c r="R3" s="78" t="s">
        <v>47</v>
      </c>
      <c r="S3" s="79" t="s">
        <v>80</v>
      </c>
      <c r="T3" s="94" t="s">
        <v>48</v>
      </c>
      <c r="U3" s="78" t="s">
        <v>49</v>
      </c>
      <c r="V3" s="78" t="s">
        <v>50</v>
      </c>
      <c r="W3" s="79" t="s">
        <v>81</v>
      </c>
      <c r="X3" s="94" t="s">
        <v>51</v>
      </c>
      <c r="Y3" s="78" t="s">
        <v>52</v>
      </c>
      <c r="Z3" s="78" t="s">
        <v>53</v>
      </c>
      <c r="AA3" s="79" t="s">
        <v>82</v>
      </c>
    </row>
    <row r="4" spans="1:27" s="168" customFormat="1" x14ac:dyDescent="0.25">
      <c r="A4" s="228" t="s">
        <v>91</v>
      </c>
      <c r="B4" s="167" t="s">
        <v>149</v>
      </c>
      <c r="C4" s="98">
        <v>20717</v>
      </c>
      <c r="D4" s="154">
        <v>11378</v>
      </c>
      <c r="E4" s="154">
        <v>9339</v>
      </c>
      <c r="F4" s="154">
        <v>8884</v>
      </c>
      <c r="G4" s="154">
        <v>3800</v>
      </c>
      <c r="H4" s="98">
        <v>2639</v>
      </c>
      <c r="I4" s="80">
        <v>27.304707708225557</v>
      </c>
      <c r="J4" s="80">
        <v>12.738330839407251</v>
      </c>
      <c r="K4" s="81">
        <v>9.9852434825381202</v>
      </c>
      <c r="L4" s="98">
        <v>1728</v>
      </c>
      <c r="M4" s="80">
        <f>100*L4/L$9</f>
        <v>25.910931174089068</v>
      </c>
      <c r="N4" s="80">
        <f>100*L4/$H4</f>
        <v>65.479348237968921</v>
      </c>
      <c r="O4" s="80">
        <f>100*L4/$D4</f>
        <v>15.187203374934084</v>
      </c>
      <c r="P4" s="98">
        <v>911</v>
      </c>
      <c r="Q4" s="80">
        <f>100*P4/P$9</f>
        <v>30.407209612817091</v>
      </c>
      <c r="R4" s="80">
        <f>100*P4/$H4</f>
        <v>34.520651762031072</v>
      </c>
      <c r="S4" s="80">
        <f>100*P4/$E4</f>
        <v>9.75479173359032</v>
      </c>
      <c r="T4" s="98">
        <v>1147</v>
      </c>
      <c r="U4" s="80">
        <f>100*T4/T$9</f>
        <v>29.577101598762248</v>
      </c>
      <c r="V4" s="80">
        <f>100*T4/$H4</f>
        <v>43.463433118605529</v>
      </c>
      <c r="W4" s="80">
        <f>100*T4/$F4</f>
        <v>12.910850968032419</v>
      </c>
      <c r="X4" s="98">
        <v>447</v>
      </c>
      <c r="Y4" s="80">
        <f>100*X4/X$9</f>
        <v>25</v>
      </c>
      <c r="Z4" s="80">
        <f>100*X4/$H4</f>
        <v>16.938234179613492</v>
      </c>
      <c r="AA4" s="81">
        <f>100*X4/$G4</f>
        <v>11.763157894736842</v>
      </c>
    </row>
    <row r="5" spans="1:27" s="168" customFormat="1" x14ac:dyDescent="0.25">
      <c r="A5" s="229"/>
      <c r="B5" s="169" t="s">
        <v>117</v>
      </c>
      <c r="C5" s="99">
        <v>14125</v>
      </c>
      <c r="D5" s="155">
        <v>8733</v>
      </c>
      <c r="E5" s="155">
        <v>5392</v>
      </c>
      <c r="F5" s="155">
        <v>4978</v>
      </c>
      <c r="G5" s="155">
        <v>3058</v>
      </c>
      <c r="H5" s="99">
        <v>3185</v>
      </c>
      <c r="I5" s="68">
        <v>32.953957578892911</v>
      </c>
      <c r="J5" s="68">
        <v>22.548672566371682</v>
      </c>
      <c r="K5" s="82">
        <v>12.051155927201181</v>
      </c>
      <c r="L5" s="99">
        <v>2225</v>
      </c>
      <c r="M5" s="68">
        <f t="shared" ref="M5:M9" si="0">100*L5/L$9</f>
        <v>33.363322837007047</v>
      </c>
      <c r="N5" s="68">
        <f t="shared" ref="N5:N37" si="1">100*L5/$H5</f>
        <v>69.858712715855575</v>
      </c>
      <c r="O5" s="68">
        <f t="shared" ref="O5:O37" si="2">100*L5/$D5</f>
        <v>25.478071682125272</v>
      </c>
      <c r="P5" s="99">
        <v>960</v>
      </c>
      <c r="Q5" s="68">
        <f t="shared" ref="Q5:Q9" si="3">100*P5/P$9</f>
        <v>32.042723631508679</v>
      </c>
      <c r="R5" s="68">
        <f t="shared" ref="R5:R37" si="4">100*P5/$H5</f>
        <v>30.141287284144425</v>
      </c>
      <c r="S5" s="68">
        <f t="shared" ref="S5:S37" si="5">100*P5/$E5</f>
        <v>17.804154302670621</v>
      </c>
      <c r="T5" s="99">
        <v>1351</v>
      </c>
      <c r="U5" s="68">
        <f t="shared" ref="U5:U9" si="6">100*T5/T$9</f>
        <v>34.837545126353788</v>
      </c>
      <c r="V5" s="68">
        <f t="shared" ref="V5:V35" si="7">100*T5/$H5</f>
        <v>42.417582417582416</v>
      </c>
      <c r="W5" s="68">
        <f t="shared" ref="W5:W37" si="8">100*T5/$F5</f>
        <v>27.139413419043791</v>
      </c>
      <c r="X5" s="99">
        <v>518</v>
      </c>
      <c r="Y5" s="68">
        <f t="shared" ref="Y5:Y9" si="9">100*X5/X$9</f>
        <v>28.970917225950782</v>
      </c>
      <c r="Z5" s="68">
        <f t="shared" ref="Z5:Z35" si="10">100*X5/$H5</f>
        <v>16.263736263736263</v>
      </c>
      <c r="AA5" s="82">
        <f t="shared" ref="AA5:AA37" si="11">100*X5/$G5</f>
        <v>16.939175931981687</v>
      </c>
    </row>
    <row r="6" spans="1:27" s="168" customFormat="1" x14ac:dyDescent="0.25">
      <c r="A6" s="229"/>
      <c r="B6" s="169" t="s">
        <v>122</v>
      </c>
      <c r="C6" s="99">
        <v>10674</v>
      </c>
      <c r="D6" s="155">
        <v>7573</v>
      </c>
      <c r="E6" s="155">
        <v>3101</v>
      </c>
      <c r="F6" s="155">
        <v>3358</v>
      </c>
      <c r="G6" s="155">
        <v>2626</v>
      </c>
      <c r="H6" s="99">
        <v>2737</v>
      </c>
      <c r="I6" s="68">
        <v>28.318675633729953</v>
      </c>
      <c r="J6" s="68">
        <v>25.64174629941915</v>
      </c>
      <c r="K6" s="82">
        <v>10.356048280298157</v>
      </c>
      <c r="L6" s="99">
        <v>2059</v>
      </c>
      <c r="M6" s="68">
        <f t="shared" si="0"/>
        <v>30.87419403208877</v>
      </c>
      <c r="N6" s="68">
        <f t="shared" si="1"/>
        <v>75.228352210449401</v>
      </c>
      <c r="O6" s="68">
        <f t="shared" si="2"/>
        <v>27.188696685593555</v>
      </c>
      <c r="P6" s="99">
        <v>678</v>
      </c>
      <c r="Q6" s="68">
        <f t="shared" si="3"/>
        <v>22.630173564753004</v>
      </c>
      <c r="R6" s="68">
        <f t="shared" si="4"/>
        <v>24.771647789550602</v>
      </c>
      <c r="S6" s="68">
        <f t="shared" si="5"/>
        <v>21.863914866172202</v>
      </c>
      <c r="T6" s="99">
        <v>991</v>
      </c>
      <c r="U6" s="68">
        <f t="shared" si="6"/>
        <v>25.554409489427538</v>
      </c>
      <c r="V6" s="68">
        <f t="shared" si="7"/>
        <v>36.207526488856409</v>
      </c>
      <c r="W6" s="68">
        <f t="shared" si="8"/>
        <v>29.511614055985707</v>
      </c>
      <c r="X6" s="99">
        <v>570</v>
      </c>
      <c r="Y6" s="68">
        <f t="shared" si="9"/>
        <v>31.879194630872483</v>
      </c>
      <c r="Z6" s="68">
        <f t="shared" si="10"/>
        <v>20.825721592985019</v>
      </c>
      <c r="AA6" s="82">
        <f t="shared" si="11"/>
        <v>21.706016755521706</v>
      </c>
    </row>
    <row r="7" spans="1:27" s="168" customFormat="1" x14ac:dyDescent="0.25">
      <c r="A7" s="229"/>
      <c r="B7" s="169" t="s">
        <v>157</v>
      </c>
      <c r="C7" s="99">
        <v>4995</v>
      </c>
      <c r="D7" s="155">
        <v>2620</v>
      </c>
      <c r="E7" s="155">
        <v>2375</v>
      </c>
      <c r="F7" s="155">
        <v>1389</v>
      </c>
      <c r="G7" s="155">
        <v>1356</v>
      </c>
      <c r="H7" s="99">
        <v>689</v>
      </c>
      <c r="I7" s="68">
        <v>7.1288153129849974</v>
      </c>
      <c r="J7" s="68">
        <v>13.793793793793794</v>
      </c>
      <c r="K7" s="82">
        <v>2.6069847515986226</v>
      </c>
      <c r="L7" s="99">
        <v>437</v>
      </c>
      <c r="M7" s="68">
        <f t="shared" si="0"/>
        <v>6.5527065527065531</v>
      </c>
      <c r="N7" s="68">
        <f t="shared" si="1"/>
        <v>63.425253991291726</v>
      </c>
      <c r="O7" s="68">
        <f t="shared" si="2"/>
        <v>16.679389312977101</v>
      </c>
      <c r="P7" s="99">
        <v>252</v>
      </c>
      <c r="Q7" s="68">
        <f t="shared" si="3"/>
        <v>8.4112149532710276</v>
      </c>
      <c r="R7" s="68">
        <f t="shared" si="4"/>
        <v>36.574746008708274</v>
      </c>
      <c r="S7" s="68">
        <f t="shared" si="5"/>
        <v>10.610526315789473</v>
      </c>
      <c r="T7" s="99">
        <v>234</v>
      </c>
      <c r="U7" s="68">
        <f t="shared" si="6"/>
        <v>6.0340381640020633</v>
      </c>
      <c r="V7" s="68">
        <f t="shared" si="7"/>
        <v>33.962264150943398</v>
      </c>
      <c r="W7" s="68">
        <f t="shared" si="8"/>
        <v>16.846652267818573</v>
      </c>
      <c r="X7" s="99">
        <v>163</v>
      </c>
      <c r="Y7" s="68">
        <f t="shared" si="9"/>
        <v>9.116331096196868</v>
      </c>
      <c r="Z7" s="68">
        <f t="shared" si="10"/>
        <v>23.657474600870827</v>
      </c>
      <c r="AA7" s="82">
        <f t="shared" si="11"/>
        <v>12.020648967551622</v>
      </c>
    </row>
    <row r="8" spans="1:27" s="168" customFormat="1" x14ac:dyDescent="0.25">
      <c r="A8" s="229"/>
      <c r="B8" s="169" t="s">
        <v>18</v>
      </c>
      <c r="C8" s="99">
        <v>2911</v>
      </c>
      <c r="D8" s="155">
        <v>1299</v>
      </c>
      <c r="E8" s="155">
        <v>1612</v>
      </c>
      <c r="F8" s="155">
        <v>943</v>
      </c>
      <c r="G8" s="155">
        <v>692</v>
      </c>
      <c r="H8" s="99">
        <v>415</v>
      </c>
      <c r="I8" s="68">
        <v>4.2938437661665807</v>
      </c>
      <c r="J8" s="68">
        <v>14.256269323256612</v>
      </c>
      <c r="K8" s="82">
        <v>1.5702448068409702</v>
      </c>
      <c r="L8" s="99">
        <f>L9-SUM(L4:L7)</f>
        <v>220</v>
      </c>
      <c r="M8" s="68">
        <f t="shared" si="0"/>
        <v>3.2988454041085622</v>
      </c>
      <c r="N8" s="68">
        <f t="shared" si="1"/>
        <v>53.012048192771083</v>
      </c>
      <c r="O8" s="68">
        <f t="shared" si="2"/>
        <v>16.936104695919937</v>
      </c>
      <c r="P8" s="99">
        <f>P9-SUM(P4:P7)</f>
        <v>195</v>
      </c>
      <c r="Q8" s="68">
        <f t="shared" si="3"/>
        <v>6.5086782376502006</v>
      </c>
      <c r="R8" s="68">
        <f t="shared" si="4"/>
        <v>46.987951807228917</v>
      </c>
      <c r="S8" s="68">
        <f t="shared" si="5"/>
        <v>12.096774193548388</v>
      </c>
      <c r="T8" s="99">
        <f t="shared" ref="T8:X8" si="12">T9-SUM(T4:T7)</f>
        <v>155</v>
      </c>
      <c r="U8" s="68">
        <f t="shared" si="6"/>
        <v>3.9969056214543581</v>
      </c>
      <c r="V8" s="68">
        <f t="shared" si="7"/>
        <v>37.349397590361448</v>
      </c>
      <c r="W8" s="68">
        <f t="shared" si="8"/>
        <v>16.436903499469778</v>
      </c>
      <c r="X8" s="99">
        <f t="shared" si="12"/>
        <v>90</v>
      </c>
      <c r="Y8" s="68">
        <f t="shared" si="9"/>
        <v>5.0335570469798654</v>
      </c>
      <c r="Z8" s="68">
        <f t="shared" si="10"/>
        <v>21.686746987951807</v>
      </c>
      <c r="AA8" s="82">
        <f t="shared" si="11"/>
        <v>13.00578034682081</v>
      </c>
    </row>
    <row r="9" spans="1:27" s="168" customFormat="1" x14ac:dyDescent="0.25">
      <c r="A9" s="230"/>
      <c r="B9" s="170" t="s">
        <v>23</v>
      </c>
      <c r="C9" s="100">
        <v>53422</v>
      </c>
      <c r="D9" s="83">
        <v>31603</v>
      </c>
      <c r="E9" s="83">
        <v>21819</v>
      </c>
      <c r="F9" s="83">
        <v>19552</v>
      </c>
      <c r="G9" s="83">
        <v>11532</v>
      </c>
      <c r="H9" s="100">
        <v>9665</v>
      </c>
      <c r="I9" s="83">
        <v>100</v>
      </c>
      <c r="J9" s="84">
        <v>18.09179738684437</v>
      </c>
      <c r="K9" s="85">
        <v>36.569677248477049</v>
      </c>
      <c r="L9" s="100">
        <v>6669</v>
      </c>
      <c r="M9" s="83">
        <f t="shared" si="0"/>
        <v>100</v>
      </c>
      <c r="N9" s="84">
        <f t="shared" si="1"/>
        <v>69.001551991722707</v>
      </c>
      <c r="O9" s="84">
        <f t="shared" si="2"/>
        <v>21.102426984779925</v>
      </c>
      <c r="P9" s="100">
        <v>2996</v>
      </c>
      <c r="Q9" s="83">
        <f t="shared" si="3"/>
        <v>100</v>
      </c>
      <c r="R9" s="84">
        <f t="shared" si="4"/>
        <v>30.99844800827729</v>
      </c>
      <c r="S9" s="84">
        <f t="shared" si="5"/>
        <v>13.731151748476099</v>
      </c>
      <c r="T9" s="100">
        <v>3878</v>
      </c>
      <c r="U9" s="83">
        <f t="shared" si="6"/>
        <v>100</v>
      </c>
      <c r="V9" s="84">
        <f t="shared" si="7"/>
        <v>40.124159337816863</v>
      </c>
      <c r="W9" s="84">
        <f t="shared" si="8"/>
        <v>19.834288052373157</v>
      </c>
      <c r="X9" s="100">
        <v>1788</v>
      </c>
      <c r="Y9" s="83">
        <f t="shared" si="9"/>
        <v>100</v>
      </c>
      <c r="Z9" s="84">
        <f t="shared" si="10"/>
        <v>18.49974133471288</v>
      </c>
      <c r="AA9" s="85">
        <f t="shared" si="11"/>
        <v>15.50468262226847</v>
      </c>
    </row>
    <row r="10" spans="1:27" s="168" customFormat="1" x14ac:dyDescent="0.25">
      <c r="A10" s="228" t="s">
        <v>103</v>
      </c>
      <c r="B10" s="167" t="s">
        <v>149</v>
      </c>
      <c r="C10" s="98">
        <v>7443</v>
      </c>
      <c r="D10" s="154">
        <v>3945</v>
      </c>
      <c r="E10" s="154">
        <v>3498</v>
      </c>
      <c r="F10" s="154">
        <v>3535</v>
      </c>
      <c r="G10" s="154">
        <v>1281</v>
      </c>
      <c r="H10" s="98">
        <v>957</v>
      </c>
      <c r="I10" s="80">
        <v>38.807785888077859</v>
      </c>
      <c r="J10" s="80">
        <v>12.857718661829907</v>
      </c>
      <c r="K10" s="81">
        <v>3.6210223617995383</v>
      </c>
      <c r="L10" s="98">
        <v>609</v>
      </c>
      <c r="M10" s="80">
        <f>100*L10/L$17</f>
        <v>38.91373801916933</v>
      </c>
      <c r="N10" s="80">
        <f t="shared" si="1"/>
        <v>63.636363636363633</v>
      </c>
      <c r="O10" s="80">
        <f t="shared" si="2"/>
        <v>15.437262357414449</v>
      </c>
      <c r="P10" s="98">
        <v>348</v>
      </c>
      <c r="Q10" s="80">
        <f>100*P10/P$17</f>
        <v>38.62375138734739</v>
      </c>
      <c r="R10" s="80">
        <f t="shared" si="4"/>
        <v>36.363636363636367</v>
      </c>
      <c r="S10" s="80">
        <f t="shared" si="5"/>
        <v>9.9485420240137223</v>
      </c>
      <c r="T10" s="98">
        <v>514</v>
      </c>
      <c r="U10" s="80">
        <f>100*T10/T$17</f>
        <v>40.250587314017231</v>
      </c>
      <c r="V10" s="80">
        <f t="shared" si="7"/>
        <v>53.709508881922673</v>
      </c>
      <c r="W10" s="80">
        <f t="shared" si="8"/>
        <v>14.540311173974541</v>
      </c>
      <c r="X10" s="98">
        <v>120</v>
      </c>
      <c r="Y10" s="80">
        <f>100*X10/X$17</f>
        <v>36.144578313253014</v>
      </c>
      <c r="Z10" s="80">
        <f t="shared" si="10"/>
        <v>12.539184952978056</v>
      </c>
      <c r="AA10" s="81">
        <f t="shared" si="11"/>
        <v>9.3676814988290396</v>
      </c>
    </row>
    <row r="11" spans="1:27" s="168" customFormat="1" x14ac:dyDescent="0.25">
      <c r="A11" s="229"/>
      <c r="B11" s="169" t="s">
        <v>90</v>
      </c>
      <c r="C11" s="99">
        <v>6114</v>
      </c>
      <c r="D11" s="155">
        <v>2593</v>
      </c>
      <c r="E11" s="155">
        <v>3521</v>
      </c>
      <c r="F11" s="155">
        <v>2966</v>
      </c>
      <c r="G11" s="155">
        <v>986</v>
      </c>
      <c r="H11" s="99">
        <v>627</v>
      </c>
      <c r="I11" s="68">
        <v>25.425790754257907</v>
      </c>
      <c r="J11" s="68">
        <v>10.255152109911679</v>
      </c>
      <c r="K11" s="82">
        <v>2.3723939611790077</v>
      </c>
      <c r="L11" s="99">
        <v>339</v>
      </c>
      <c r="M11" s="68">
        <f t="shared" ref="M11:M17" si="13">100*L11/L$17</f>
        <v>21.661341853035143</v>
      </c>
      <c r="N11" s="68">
        <f t="shared" si="1"/>
        <v>54.066985645933016</v>
      </c>
      <c r="O11" s="68">
        <f t="shared" si="2"/>
        <v>13.0736598534516</v>
      </c>
      <c r="P11" s="99">
        <v>288</v>
      </c>
      <c r="Q11" s="68">
        <f t="shared" ref="Q11:Q17" si="14">100*P11/P$17</f>
        <v>31.964483906770255</v>
      </c>
      <c r="R11" s="68">
        <f t="shared" si="4"/>
        <v>45.933014354066984</v>
      </c>
      <c r="S11" s="68">
        <f t="shared" si="5"/>
        <v>8.1794944618006244</v>
      </c>
      <c r="T11" s="99">
        <v>358</v>
      </c>
      <c r="U11" s="68">
        <f t="shared" ref="U11:U17" si="15">100*T11/T$17</f>
        <v>28.034455755677367</v>
      </c>
      <c r="V11" s="68">
        <f t="shared" si="7"/>
        <v>57.097288676236047</v>
      </c>
      <c r="W11" s="68">
        <f t="shared" si="8"/>
        <v>12.070128118678355</v>
      </c>
      <c r="X11" s="99">
        <v>59</v>
      </c>
      <c r="Y11" s="68">
        <f t="shared" ref="Y11:Y17" si="16">100*X11/X$17</f>
        <v>17.771084337349397</v>
      </c>
      <c r="Z11" s="68">
        <f t="shared" si="10"/>
        <v>9.4098883572567775</v>
      </c>
      <c r="AA11" s="82">
        <f t="shared" si="11"/>
        <v>5.983772819472617</v>
      </c>
    </row>
    <row r="12" spans="1:27" s="168" customFormat="1" x14ac:dyDescent="0.25">
      <c r="A12" s="229"/>
      <c r="B12" s="169" t="s">
        <v>161</v>
      </c>
      <c r="C12" s="99">
        <v>3971</v>
      </c>
      <c r="D12" s="155">
        <v>2474</v>
      </c>
      <c r="E12" s="155">
        <v>1497</v>
      </c>
      <c r="F12" s="155">
        <v>1598</v>
      </c>
      <c r="G12" s="155">
        <v>815</v>
      </c>
      <c r="H12" s="99">
        <v>341</v>
      </c>
      <c r="I12" s="68">
        <v>13.828061638280616</v>
      </c>
      <c r="J12" s="68">
        <v>8.5872576177285325</v>
      </c>
      <c r="K12" s="82">
        <v>1.2902493473078815</v>
      </c>
      <c r="L12" s="99">
        <v>255</v>
      </c>
      <c r="M12" s="68">
        <f t="shared" si="13"/>
        <v>16.293929712460063</v>
      </c>
      <c r="N12" s="68">
        <f t="shared" si="1"/>
        <v>74.780058651026394</v>
      </c>
      <c r="O12" s="68">
        <f t="shared" si="2"/>
        <v>10.307194826192401</v>
      </c>
      <c r="P12" s="99">
        <v>86</v>
      </c>
      <c r="Q12" s="68">
        <f t="shared" si="14"/>
        <v>9.5449500554938957</v>
      </c>
      <c r="R12" s="68">
        <f t="shared" si="4"/>
        <v>25.219941348973606</v>
      </c>
      <c r="S12" s="68">
        <f t="shared" si="5"/>
        <v>5.744822979291917</v>
      </c>
      <c r="T12" s="99">
        <v>172</v>
      </c>
      <c r="U12" s="68">
        <f t="shared" si="15"/>
        <v>13.469068128425999</v>
      </c>
      <c r="V12" s="68">
        <f t="shared" si="7"/>
        <v>50.439882697947212</v>
      </c>
      <c r="W12" s="68">
        <f t="shared" si="8"/>
        <v>10.763454317897372</v>
      </c>
      <c r="X12" s="99">
        <v>48</v>
      </c>
      <c r="Y12" s="68">
        <f t="shared" si="16"/>
        <v>14.457831325301205</v>
      </c>
      <c r="Z12" s="68">
        <f t="shared" si="10"/>
        <v>14.07624633431085</v>
      </c>
      <c r="AA12" s="82">
        <f t="shared" si="11"/>
        <v>5.889570552147239</v>
      </c>
    </row>
    <row r="13" spans="1:27" s="168" customFormat="1" x14ac:dyDescent="0.25">
      <c r="A13" s="229"/>
      <c r="B13" s="169" t="s">
        <v>100</v>
      </c>
      <c r="C13" s="99">
        <v>3821</v>
      </c>
      <c r="D13" s="155">
        <v>2199</v>
      </c>
      <c r="E13" s="155">
        <v>1622</v>
      </c>
      <c r="F13" s="155">
        <v>1394</v>
      </c>
      <c r="G13" s="155">
        <v>838</v>
      </c>
      <c r="H13" s="99">
        <v>309</v>
      </c>
      <c r="I13" s="68">
        <v>12.530413625304137</v>
      </c>
      <c r="J13" s="68">
        <v>8.0868882491494372</v>
      </c>
      <c r="K13" s="82">
        <v>1.1691702296719513</v>
      </c>
      <c r="L13" s="99">
        <v>224</v>
      </c>
      <c r="M13" s="68">
        <f t="shared" si="13"/>
        <v>14.313099041533546</v>
      </c>
      <c r="N13" s="68">
        <f t="shared" si="1"/>
        <v>72.491909385113274</v>
      </c>
      <c r="O13" s="68">
        <f t="shared" si="2"/>
        <v>10.186448385629832</v>
      </c>
      <c r="P13" s="99">
        <v>85</v>
      </c>
      <c r="Q13" s="68">
        <f t="shared" si="14"/>
        <v>9.433962264150944</v>
      </c>
      <c r="R13" s="68">
        <f t="shared" si="4"/>
        <v>27.508090614886733</v>
      </c>
      <c r="S13" s="68">
        <f t="shared" si="5"/>
        <v>5.2404438964241677</v>
      </c>
      <c r="T13" s="99">
        <v>127</v>
      </c>
      <c r="U13" s="68">
        <f t="shared" si="15"/>
        <v>9.9451840250587313</v>
      </c>
      <c r="V13" s="68">
        <f t="shared" si="7"/>
        <v>41.100323624595468</v>
      </c>
      <c r="W13" s="68">
        <f t="shared" si="8"/>
        <v>9.110473457675754</v>
      </c>
      <c r="X13" s="99">
        <v>51</v>
      </c>
      <c r="Y13" s="68">
        <f t="shared" si="16"/>
        <v>15.361445783132529</v>
      </c>
      <c r="Z13" s="68">
        <f t="shared" si="10"/>
        <v>16.50485436893204</v>
      </c>
      <c r="AA13" s="82">
        <f t="shared" si="11"/>
        <v>6.085918854415274</v>
      </c>
    </row>
    <row r="14" spans="1:27" s="168" customFormat="1" x14ac:dyDescent="0.25">
      <c r="A14" s="229"/>
      <c r="B14" s="169" t="s">
        <v>141</v>
      </c>
      <c r="C14" s="99">
        <v>1346</v>
      </c>
      <c r="D14" s="155">
        <v>338</v>
      </c>
      <c r="E14" s="155">
        <v>1008</v>
      </c>
      <c r="F14" s="155">
        <v>516</v>
      </c>
      <c r="G14" s="155">
        <v>286</v>
      </c>
      <c r="H14" s="99">
        <v>77</v>
      </c>
      <c r="I14" s="68">
        <v>3.1224655312246554</v>
      </c>
      <c r="J14" s="68">
        <v>5.7206537890044578</v>
      </c>
      <c r="K14" s="82">
        <v>0.29134662681145712</v>
      </c>
      <c r="L14" s="99">
        <v>26</v>
      </c>
      <c r="M14" s="68">
        <f t="shared" si="13"/>
        <v>1.6613418530351438</v>
      </c>
      <c r="N14" s="68">
        <f t="shared" si="1"/>
        <v>33.766233766233768</v>
      </c>
      <c r="O14" s="68">
        <f t="shared" si="2"/>
        <v>7.6923076923076925</v>
      </c>
      <c r="P14" s="99">
        <v>51</v>
      </c>
      <c r="Q14" s="68">
        <f t="shared" si="14"/>
        <v>5.6603773584905657</v>
      </c>
      <c r="R14" s="68">
        <f t="shared" si="4"/>
        <v>66.233766233766232</v>
      </c>
      <c r="S14" s="68">
        <f t="shared" si="5"/>
        <v>5.0595238095238093</v>
      </c>
      <c r="T14" s="99">
        <v>38</v>
      </c>
      <c r="U14" s="68">
        <f t="shared" si="15"/>
        <v>2.9757243539545812</v>
      </c>
      <c r="V14" s="68">
        <f t="shared" si="7"/>
        <v>49.350649350649348</v>
      </c>
      <c r="W14" s="68">
        <f t="shared" si="8"/>
        <v>7.3643410852713176</v>
      </c>
      <c r="X14" s="99">
        <v>12</v>
      </c>
      <c r="Y14" s="68">
        <f t="shared" si="16"/>
        <v>3.6144578313253013</v>
      </c>
      <c r="Z14" s="68">
        <f t="shared" si="10"/>
        <v>15.584415584415584</v>
      </c>
      <c r="AA14" s="82">
        <f t="shared" si="11"/>
        <v>4.1958041958041958</v>
      </c>
    </row>
    <row r="15" spans="1:27" s="168" customFormat="1" x14ac:dyDescent="0.25">
      <c r="A15" s="229"/>
      <c r="B15" s="169" t="s">
        <v>163</v>
      </c>
      <c r="C15" s="99">
        <v>590</v>
      </c>
      <c r="D15" s="155">
        <v>464</v>
      </c>
      <c r="E15" s="155">
        <v>126</v>
      </c>
      <c r="F15" s="155">
        <v>225</v>
      </c>
      <c r="G15" s="155">
        <v>136</v>
      </c>
      <c r="H15" s="99">
        <v>78</v>
      </c>
      <c r="I15" s="68">
        <v>3.1630170316301705</v>
      </c>
      <c r="J15" s="68">
        <v>13.220338983050848</v>
      </c>
      <c r="K15" s="82">
        <v>0.29513034923757991</v>
      </c>
      <c r="L15" s="99">
        <v>70</v>
      </c>
      <c r="M15" s="68">
        <f t="shared" si="13"/>
        <v>4.4728434504792336</v>
      </c>
      <c r="N15" s="68">
        <f t="shared" si="1"/>
        <v>89.743589743589737</v>
      </c>
      <c r="O15" s="68">
        <f t="shared" si="2"/>
        <v>15.086206896551724</v>
      </c>
      <c r="P15" s="99">
        <v>8</v>
      </c>
      <c r="Q15" s="68">
        <f t="shared" si="14"/>
        <v>0.88790233074361824</v>
      </c>
      <c r="R15" s="68">
        <f t="shared" si="4"/>
        <v>10.256410256410257</v>
      </c>
      <c r="S15" s="68">
        <f t="shared" si="5"/>
        <v>6.3492063492063489</v>
      </c>
      <c r="T15" s="99">
        <v>28</v>
      </c>
      <c r="U15" s="68">
        <f t="shared" si="15"/>
        <v>2.1926389976507439</v>
      </c>
      <c r="V15" s="68">
        <f t="shared" si="7"/>
        <v>35.897435897435898</v>
      </c>
      <c r="W15" s="68">
        <f t="shared" si="8"/>
        <v>12.444444444444445</v>
      </c>
      <c r="X15" s="99">
        <v>22</v>
      </c>
      <c r="Y15" s="68">
        <f t="shared" si="16"/>
        <v>6.6265060240963853</v>
      </c>
      <c r="Z15" s="68">
        <f t="shared" si="10"/>
        <v>28.205128205128204</v>
      </c>
      <c r="AA15" s="82">
        <f t="shared" si="11"/>
        <v>16.176470588235293</v>
      </c>
    </row>
    <row r="16" spans="1:27" s="168" customFormat="1" x14ac:dyDescent="0.25">
      <c r="A16" s="229"/>
      <c r="B16" s="169" t="s">
        <v>18</v>
      </c>
      <c r="C16" s="99">
        <v>874</v>
      </c>
      <c r="D16" s="155">
        <v>368</v>
      </c>
      <c r="E16" s="155">
        <v>506</v>
      </c>
      <c r="F16" s="155">
        <v>288</v>
      </c>
      <c r="G16" s="155">
        <v>185</v>
      </c>
      <c r="H16" s="99">
        <v>77</v>
      </c>
      <c r="I16" s="68">
        <v>3.1224655312246554</v>
      </c>
      <c r="J16" s="68">
        <v>8.8100686498855829</v>
      </c>
      <c r="K16" s="82">
        <v>0.29134662681145712</v>
      </c>
      <c r="L16" s="99">
        <f>L17-SUM(L10:L15)</f>
        <v>42</v>
      </c>
      <c r="M16" s="68">
        <f t="shared" si="13"/>
        <v>2.6837060702875402</v>
      </c>
      <c r="N16" s="68">
        <f t="shared" si="1"/>
        <v>54.545454545454547</v>
      </c>
      <c r="O16" s="68">
        <f t="shared" si="2"/>
        <v>11.413043478260869</v>
      </c>
      <c r="P16" s="99">
        <f>P17-SUM(P10:P15)</f>
        <v>35</v>
      </c>
      <c r="Q16" s="68">
        <f t="shared" si="14"/>
        <v>3.8845726970033296</v>
      </c>
      <c r="R16" s="68">
        <f t="shared" si="4"/>
        <v>45.454545454545453</v>
      </c>
      <c r="S16" s="68">
        <f t="shared" si="5"/>
        <v>6.9169960474308301</v>
      </c>
      <c r="T16" s="99">
        <f t="shared" ref="T16:X16" si="17">T17-SUM(T10:T15)</f>
        <v>40</v>
      </c>
      <c r="U16" s="68">
        <f t="shared" si="15"/>
        <v>3.1323414252153485</v>
      </c>
      <c r="V16" s="68">
        <f t="shared" si="7"/>
        <v>51.948051948051948</v>
      </c>
      <c r="W16" s="68">
        <f t="shared" si="8"/>
        <v>13.888888888888889</v>
      </c>
      <c r="X16" s="99">
        <f t="shared" si="17"/>
        <v>20</v>
      </c>
      <c r="Y16" s="68">
        <f t="shared" si="16"/>
        <v>6.024096385542169</v>
      </c>
      <c r="Z16" s="68">
        <f t="shared" si="10"/>
        <v>25.974025974025974</v>
      </c>
      <c r="AA16" s="82">
        <f t="shared" si="11"/>
        <v>10.810810810810811</v>
      </c>
    </row>
    <row r="17" spans="1:27" s="168" customFormat="1" x14ac:dyDescent="0.25">
      <c r="A17" s="230"/>
      <c r="B17" s="170" t="s">
        <v>23</v>
      </c>
      <c r="C17" s="183">
        <v>24159</v>
      </c>
      <c r="D17" s="184">
        <v>12381</v>
      </c>
      <c r="E17" s="184">
        <v>11778</v>
      </c>
      <c r="F17" s="184">
        <v>10522</v>
      </c>
      <c r="G17" s="184">
        <v>4527</v>
      </c>
      <c r="H17" s="100">
        <v>2466</v>
      </c>
      <c r="I17" s="83">
        <v>100</v>
      </c>
      <c r="J17" s="84">
        <v>10.207376133118093</v>
      </c>
      <c r="K17" s="85">
        <v>9.3306595028188735</v>
      </c>
      <c r="L17" s="100">
        <v>1565</v>
      </c>
      <c r="M17" s="83">
        <f t="shared" si="13"/>
        <v>100</v>
      </c>
      <c r="N17" s="84">
        <f t="shared" si="1"/>
        <v>63.463098134630982</v>
      </c>
      <c r="O17" s="84">
        <f t="shared" si="2"/>
        <v>12.640335998707696</v>
      </c>
      <c r="P17" s="100">
        <v>901</v>
      </c>
      <c r="Q17" s="83">
        <f t="shared" si="14"/>
        <v>100</v>
      </c>
      <c r="R17" s="84">
        <f t="shared" si="4"/>
        <v>36.536901865369018</v>
      </c>
      <c r="S17" s="84">
        <f t="shared" si="5"/>
        <v>7.6498556631006966</v>
      </c>
      <c r="T17" s="100">
        <v>1277</v>
      </c>
      <c r="U17" s="83">
        <f t="shared" si="15"/>
        <v>100</v>
      </c>
      <c r="V17" s="84">
        <f t="shared" si="7"/>
        <v>51.784266017842661</v>
      </c>
      <c r="W17" s="84">
        <f t="shared" si="8"/>
        <v>12.136475955141607</v>
      </c>
      <c r="X17" s="100">
        <v>332</v>
      </c>
      <c r="Y17" s="83">
        <f t="shared" si="16"/>
        <v>100</v>
      </c>
      <c r="Z17" s="84">
        <f t="shared" si="10"/>
        <v>13.463098134630981</v>
      </c>
      <c r="AA17" s="85">
        <f t="shared" si="11"/>
        <v>7.3337751270156835</v>
      </c>
    </row>
    <row r="18" spans="1:27" s="168" customFormat="1" x14ac:dyDescent="0.25">
      <c r="A18" s="228" t="s">
        <v>110</v>
      </c>
      <c r="B18" s="167" t="s">
        <v>161</v>
      </c>
      <c r="C18" s="98">
        <v>7648</v>
      </c>
      <c r="D18" s="154">
        <v>5468</v>
      </c>
      <c r="E18" s="154">
        <v>2180</v>
      </c>
      <c r="F18" s="154">
        <v>2830</v>
      </c>
      <c r="G18" s="163">
        <v>1629</v>
      </c>
      <c r="H18" s="98">
        <v>400</v>
      </c>
      <c r="I18" s="80">
        <v>20.986358866736619</v>
      </c>
      <c r="J18" s="80">
        <v>5.2301255230125525</v>
      </c>
      <c r="K18" s="81">
        <v>1.5134889704491279</v>
      </c>
      <c r="L18" s="98">
        <v>329</v>
      </c>
      <c r="M18" s="80">
        <f>100*L18/L$23</f>
        <v>20.995532865347798</v>
      </c>
      <c r="N18" s="80">
        <f t="shared" si="1"/>
        <v>82.25</v>
      </c>
      <c r="O18" s="80">
        <f t="shared" si="2"/>
        <v>6.0168251645940014</v>
      </c>
      <c r="P18" s="98">
        <v>71</v>
      </c>
      <c r="Q18" s="80">
        <f>100*P18/P$23</f>
        <v>20.943952802359881</v>
      </c>
      <c r="R18" s="80">
        <f t="shared" si="4"/>
        <v>17.75</v>
      </c>
      <c r="S18" s="80">
        <f t="shared" si="5"/>
        <v>3.2568807339449539</v>
      </c>
      <c r="T18" s="98">
        <v>133</v>
      </c>
      <c r="U18" s="80">
        <f>100*T18/T$23</f>
        <v>20.813771517996869</v>
      </c>
      <c r="V18" s="80">
        <f t="shared" si="7"/>
        <v>33.25</v>
      </c>
      <c r="W18" s="80">
        <f t="shared" si="8"/>
        <v>4.6996466431095403</v>
      </c>
      <c r="X18" s="98">
        <v>88</v>
      </c>
      <c r="Y18" s="80">
        <f>100*X18/X$23</f>
        <v>19.512195121951219</v>
      </c>
      <c r="Z18" s="80">
        <f t="shared" si="10"/>
        <v>22</v>
      </c>
      <c r="AA18" s="81">
        <f t="shared" si="11"/>
        <v>5.4020871700429716</v>
      </c>
    </row>
    <row r="19" spans="1:27" s="168" customFormat="1" x14ac:dyDescent="0.25">
      <c r="A19" s="229"/>
      <c r="B19" s="169" t="s">
        <v>117</v>
      </c>
      <c r="C19" s="99">
        <v>7285</v>
      </c>
      <c r="D19" s="155">
        <v>5262</v>
      </c>
      <c r="E19" s="155">
        <v>2023</v>
      </c>
      <c r="F19" s="155">
        <v>2118</v>
      </c>
      <c r="G19" s="164">
        <v>1933</v>
      </c>
      <c r="H19" s="99">
        <v>891</v>
      </c>
      <c r="I19" s="68">
        <v>46.747114375655826</v>
      </c>
      <c r="J19" s="68">
        <v>12.230610844200411</v>
      </c>
      <c r="K19" s="82">
        <v>3.3712966816754322</v>
      </c>
      <c r="L19" s="99">
        <v>721</v>
      </c>
      <c r="M19" s="68">
        <f t="shared" ref="M19:M23" si="18">100*L19/L$23</f>
        <v>46.01148691767709</v>
      </c>
      <c r="N19" s="68">
        <f t="shared" si="1"/>
        <v>80.920314253647589</v>
      </c>
      <c r="O19" s="68">
        <f t="shared" si="2"/>
        <v>13.702014443177498</v>
      </c>
      <c r="P19" s="99">
        <v>170</v>
      </c>
      <c r="Q19" s="68">
        <f t="shared" ref="Q19:Q23" si="19">100*P19/P$23</f>
        <v>50.147492625368734</v>
      </c>
      <c r="R19" s="68">
        <f t="shared" si="4"/>
        <v>19.079685746352414</v>
      </c>
      <c r="S19" s="68">
        <f t="shared" si="5"/>
        <v>8.4033613445378155</v>
      </c>
      <c r="T19" s="99">
        <v>308</v>
      </c>
      <c r="U19" s="68">
        <f t="shared" ref="U19:U23" si="20">100*T19/T$23</f>
        <v>48.200312989045386</v>
      </c>
      <c r="V19" s="68">
        <f t="shared" si="7"/>
        <v>34.567901234567898</v>
      </c>
      <c r="W19" s="68">
        <f t="shared" si="8"/>
        <v>14.542020774315391</v>
      </c>
      <c r="X19" s="99">
        <v>210</v>
      </c>
      <c r="Y19" s="68">
        <f t="shared" ref="Y19:Y23" si="21">100*X19/X$23</f>
        <v>46.563192904656319</v>
      </c>
      <c r="Z19" s="68">
        <f t="shared" si="10"/>
        <v>23.569023569023567</v>
      </c>
      <c r="AA19" s="82">
        <f t="shared" si="11"/>
        <v>10.863942058975686</v>
      </c>
    </row>
    <row r="20" spans="1:27" s="168" customFormat="1" x14ac:dyDescent="0.25">
      <c r="A20" s="229"/>
      <c r="B20" s="169" t="s">
        <v>133</v>
      </c>
      <c r="C20" s="99">
        <v>3388</v>
      </c>
      <c r="D20" s="155">
        <v>2898</v>
      </c>
      <c r="E20" s="155">
        <v>490</v>
      </c>
      <c r="F20" s="155">
        <v>843</v>
      </c>
      <c r="G20" s="164">
        <v>953</v>
      </c>
      <c r="H20" s="99">
        <v>395</v>
      </c>
      <c r="I20" s="68">
        <v>20.724029380902415</v>
      </c>
      <c r="J20" s="68">
        <v>11.65879574970484</v>
      </c>
      <c r="K20" s="82">
        <v>1.4945703583185137</v>
      </c>
      <c r="L20" s="99">
        <v>347</v>
      </c>
      <c r="M20" s="68">
        <f t="shared" si="18"/>
        <v>22.144224633056798</v>
      </c>
      <c r="N20" s="68">
        <f t="shared" si="1"/>
        <v>87.848101265822791</v>
      </c>
      <c r="O20" s="68">
        <f t="shared" si="2"/>
        <v>11.973775017253278</v>
      </c>
      <c r="P20" s="99">
        <v>48</v>
      </c>
      <c r="Q20" s="68">
        <f t="shared" si="19"/>
        <v>14.159292035398231</v>
      </c>
      <c r="R20" s="68">
        <f t="shared" si="4"/>
        <v>12.151898734177216</v>
      </c>
      <c r="S20" s="68">
        <f t="shared" si="5"/>
        <v>9.795918367346939</v>
      </c>
      <c r="T20" s="99">
        <v>119</v>
      </c>
      <c r="U20" s="68">
        <f t="shared" si="20"/>
        <v>18.62284820031299</v>
      </c>
      <c r="V20" s="68">
        <f t="shared" si="7"/>
        <v>30.126582278481013</v>
      </c>
      <c r="W20" s="68">
        <f t="shared" si="8"/>
        <v>14.116251482799525</v>
      </c>
      <c r="X20" s="99">
        <v>105</v>
      </c>
      <c r="Y20" s="68">
        <f t="shared" si="21"/>
        <v>23.281596452328159</v>
      </c>
      <c r="Z20" s="68">
        <f t="shared" si="10"/>
        <v>26.582278481012658</v>
      </c>
      <c r="AA20" s="82">
        <f t="shared" si="11"/>
        <v>11.017838405036725</v>
      </c>
    </row>
    <row r="21" spans="1:27" s="168" customFormat="1" x14ac:dyDescent="0.25">
      <c r="A21" s="229"/>
      <c r="B21" s="169" t="s">
        <v>164</v>
      </c>
      <c r="C21" s="99">
        <v>1639</v>
      </c>
      <c r="D21" s="155">
        <v>1169</v>
      </c>
      <c r="E21" s="155">
        <v>470</v>
      </c>
      <c r="F21" s="155">
        <v>430</v>
      </c>
      <c r="G21" s="164">
        <v>431</v>
      </c>
      <c r="H21" s="99">
        <v>115</v>
      </c>
      <c r="I21" s="68">
        <v>6.0335781741867782</v>
      </c>
      <c r="J21" s="68">
        <v>7.0164734594264795</v>
      </c>
      <c r="K21" s="82">
        <v>0.43512807900412426</v>
      </c>
      <c r="L21" s="99">
        <v>96</v>
      </c>
      <c r="M21" s="68">
        <f t="shared" si="18"/>
        <v>6.1263560944479902</v>
      </c>
      <c r="N21" s="68">
        <f t="shared" si="1"/>
        <v>83.478260869565219</v>
      </c>
      <c r="O21" s="68">
        <f t="shared" si="2"/>
        <v>8.2121471343028229</v>
      </c>
      <c r="P21" s="99">
        <v>19</v>
      </c>
      <c r="Q21" s="68">
        <f t="shared" si="19"/>
        <v>5.6047197640117998</v>
      </c>
      <c r="R21" s="68">
        <f t="shared" si="4"/>
        <v>16.521739130434781</v>
      </c>
      <c r="S21" s="68">
        <f t="shared" si="5"/>
        <v>4.042553191489362</v>
      </c>
      <c r="T21" s="99">
        <v>44</v>
      </c>
      <c r="U21" s="68">
        <f t="shared" si="20"/>
        <v>6.8857589984350547</v>
      </c>
      <c r="V21" s="68">
        <f t="shared" si="7"/>
        <v>38.260869565217391</v>
      </c>
      <c r="W21" s="68">
        <f t="shared" si="8"/>
        <v>10.232558139534884</v>
      </c>
      <c r="X21" s="99">
        <v>22</v>
      </c>
      <c r="Y21" s="68">
        <f t="shared" si="21"/>
        <v>4.8780487804878048</v>
      </c>
      <c r="Z21" s="68">
        <f t="shared" si="10"/>
        <v>19.130434782608695</v>
      </c>
      <c r="AA21" s="82">
        <f t="shared" si="11"/>
        <v>5.1044083526682131</v>
      </c>
    </row>
    <row r="22" spans="1:27" s="168" customFormat="1" x14ac:dyDescent="0.25">
      <c r="A22" s="229"/>
      <c r="B22" s="169" t="s">
        <v>18</v>
      </c>
      <c r="C22" s="99">
        <v>1685</v>
      </c>
      <c r="D22" s="155">
        <v>999</v>
      </c>
      <c r="E22" s="155">
        <v>686</v>
      </c>
      <c r="F22" s="155">
        <v>480</v>
      </c>
      <c r="G22" s="164">
        <v>444</v>
      </c>
      <c r="H22" s="99">
        <v>105</v>
      </c>
      <c r="I22" s="68">
        <v>5.5089192025183626</v>
      </c>
      <c r="J22" s="68">
        <v>6.2314540059347179</v>
      </c>
      <c r="K22" s="82">
        <v>0.39729085474289605</v>
      </c>
      <c r="L22" s="99">
        <f>L23-SUM(L18:L21)</f>
        <v>74</v>
      </c>
      <c r="M22" s="68">
        <f t="shared" si="18"/>
        <v>4.7223994894703258</v>
      </c>
      <c r="N22" s="68">
        <f t="shared" si="1"/>
        <v>70.476190476190482</v>
      </c>
      <c r="O22" s="68">
        <f t="shared" si="2"/>
        <v>7.4074074074074074</v>
      </c>
      <c r="P22" s="99">
        <f>P23-SUM(P18:P21)</f>
        <v>31</v>
      </c>
      <c r="Q22" s="68">
        <f t="shared" si="19"/>
        <v>9.1445427728613566</v>
      </c>
      <c r="R22" s="68">
        <f t="shared" si="4"/>
        <v>29.523809523809526</v>
      </c>
      <c r="S22" s="68">
        <f t="shared" si="5"/>
        <v>4.518950437317784</v>
      </c>
      <c r="T22" s="99">
        <f>T23-SUM(T18:T21)</f>
        <v>35</v>
      </c>
      <c r="U22" s="68">
        <f t="shared" si="20"/>
        <v>5.4773082942097027</v>
      </c>
      <c r="V22" s="68">
        <f t="shared" si="7"/>
        <v>33.333333333333336</v>
      </c>
      <c r="W22" s="68">
        <f t="shared" si="8"/>
        <v>7.291666666666667</v>
      </c>
      <c r="X22" s="99">
        <f t="shared" ref="X22" si="22">X23-SUM(X18:X21)</f>
        <v>26</v>
      </c>
      <c r="Y22" s="68">
        <f t="shared" si="21"/>
        <v>5.7649667405764964</v>
      </c>
      <c r="Z22" s="68">
        <f t="shared" si="10"/>
        <v>24.761904761904763</v>
      </c>
      <c r="AA22" s="82">
        <f t="shared" si="11"/>
        <v>5.8558558558558556</v>
      </c>
    </row>
    <row r="23" spans="1:27" s="168" customFormat="1" x14ac:dyDescent="0.25">
      <c r="A23" s="230"/>
      <c r="B23" s="170" t="s">
        <v>23</v>
      </c>
      <c r="C23" s="100">
        <v>21645</v>
      </c>
      <c r="D23" s="83">
        <v>15796</v>
      </c>
      <c r="E23" s="83">
        <v>5849</v>
      </c>
      <c r="F23" s="83">
        <v>6701</v>
      </c>
      <c r="G23" s="165">
        <v>5390</v>
      </c>
      <c r="H23" s="100">
        <v>1906</v>
      </c>
      <c r="I23" s="83">
        <v>100</v>
      </c>
      <c r="J23" s="84">
        <v>8.8057288057288066</v>
      </c>
      <c r="K23" s="85">
        <v>7.2117749441900942</v>
      </c>
      <c r="L23" s="100">
        <v>1567</v>
      </c>
      <c r="M23" s="83">
        <f t="shared" si="18"/>
        <v>100</v>
      </c>
      <c r="N23" s="84">
        <f t="shared" si="1"/>
        <v>82.214060860440711</v>
      </c>
      <c r="O23" s="84">
        <f t="shared" si="2"/>
        <v>9.9202329703722469</v>
      </c>
      <c r="P23" s="100">
        <v>339</v>
      </c>
      <c r="Q23" s="83">
        <f t="shared" si="19"/>
        <v>100</v>
      </c>
      <c r="R23" s="84">
        <f t="shared" si="4"/>
        <v>17.785939139559286</v>
      </c>
      <c r="S23" s="84">
        <f t="shared" si="5"/>
        <v>5.7958625406052313</v>
      </c>
      <c r="T23" s="100">
        <v>639</v>
      </c>
      <c r="U23" s="83">
        <f t="shared" si="20"/>
        <v>100</v>
      </c>
      <c r="V23" s="84">
        <f t="shared" si="7"/>
        <v>33.52570828961175</v>
      </c>
      <c r="W23" s="84">
        <f t="shared" si="8"/>
        <v>9.5358901656469186</v>
      </c>
      <c r="X23" s="100">
        <v>451</v>
      </c>
      <c r="Y23" s="83">
        <f t="shared" si="21"/>
        <v>100</v>
      </c>
      <c r="Z23" s="84">
        <f t="shared" si="10"/>
        <v>23.662119622245541</v>
      </c>
      <c r="AA23" s="85">
        <f t="shared" si="11"/>
        <v>8.3673469387755102</v>
      </c>
    </row>
    <row r="24" spans="1:27" s="168" customFormat="1" x14ac:dyDescent="0.25">
      <c r="A24" s="228" t="s">
        <v>115</v>
      </c>
      <c r="B24" s="167" t="s">
        <v>121</v>
      </c>
      <c r="C24" s="98">
        <v>7273</v>
      </c>
      <c r="D24" s="154">
        <v>5769</v>
      </c>
      <c r="E24" s="154">
        <v>1504</v>
      </c>
      <c r="F24" s="154">
        <v>2091</v>
      </c>
      <c r="G24" s="163">
        <v>1865</v>
      </c>
      <c r="H24" s="98">
        <v>1248</v>
      </c>
      <c r="I24" s="80">
        <v>45.283018867924525</v>
      </c>
      <c r="J24" s="80">
        <v>17.159356524130345</v>
      </c>
      <c r="K24" s="81">
        <v>4.7220855878012786</v>
      </c>
      <c r="L24" s="98">
        <v>1055</v>
      </c>
      <c r="M24" s="80">
        <f>100*L24/L$29</f>
        <v>47.715965626413386</v>
      </c>
      <c r="N24" s="80">
        <f t="shared" si="1"/>
        <v>84.535256410256409</v>
      </c>
      <c r="O24" s="80">
        <f t="shared" si="2"/>
        <v>18.287398162593171</v>
      </c>
      <c r="P24" s="98">
        <v>193</v>
      </c>
      <c r="Q24" s="80">
        <f>100*P24/P$29</f>
        <v>35.412844036697251</v>
      </c>
      <c r="R24" s="80">
        <f t="shared" si="4"/>
        <v>15.464743589743589</v>
      </c>
      <c r="S24" s="80">
        <f t="shared" si="5"/>
        <v>12.832446808510639</v>
      </c>
      <c r="T24" s="98">
        <v>394</v>
      </c>
      <c r="U24" s="80">
        <f>100*T24/T$29</f>
        <v>39.757820383451062</v>
      </c>
      <c r="V24" s="80">
        <f t="shared" si="7"/>
        <v>31.570512820512821</v>
      </c>
      <c r="W24" s="80">
        <f t="shared" si="8"/>
        <v>18.842659014825443</v>
      </c>
      <c r="X24" s="98">
        <v>278</v>
      </c>
      <c r="Y24" s="80">
        <f>100*X24/X$29</f>
        <v>52.851711026615966</v>
      </c>
      <c r="Z24" s="80">
        <f t="shared" si="10"/>
        <v>22.275641025641026</v>
      </c>
      <c r="AA24" s="81">
        <f t="shared" si="11"/>
        <v>14.906166219839141</v>
      </c>
    </row>
    <row r="25" spans="1:27" s="168" customFormat="1" x14ac:dyDescent="0.25">
      <c r="A25" s="229"/>
      <c r="B25" s="169" t="s">
        <v>117</v>
      </c>
      <c r="C25" s="99">
        <v>5021</v>
      </c>
      <c r="D25" s="155">
        <v>3404</v>
      </c>
      <c r="E25" s="155">
        <v>1617</v>
      </c>
      <c r="F25" s="155">
        <v>1618</v>
      </c>
      <c r="G25" s="164">
        <v>1182</v>
      </c>
      <c r="H25" s="99">
        <v>863</v>
      </c>
      <c r="I25" s="68">
        <v>31.313497822931787</v>
      </c>
      <c r="J25" s="68">
        <v>17.187811192989443</v>
      </c>
      <c r="K25" s="82">
        <v>3.2653524537439935</v>
      </c>
      <c r="L25" s="99">
        <v>662</v>
      </c>
      <c r="M25" s="68">
        <f t="shared" ref="M25:M29" si="23">100*L25/L$29</f>
        <v>29.941203075531433</v>
      </c>
      <c r="N25" s="68">
        <f t="shared" si="1"/>
        <v>76.709154113557361</v>
      </c>
      <c r="O25" s="68">
        <f t="shared" si="2"/>
        <v>19.447708578143359</v>
      </c>
      <c r="P25" s="99">
        <v>201</v>
      </c>
      <c r="Q25" s="68">
        <f t="shared" ref="Q25:Q29" si="24">100*P25/P$29</f>
        <v>36.88073394495413</v>
      </c>
      <c r="R25" s="68">
        <f t="shared" si="4"/>
        <v>23.290845886442643</v>
      </c>
      <c r="S25" s="68">
        <f t="shared" si="5"/>
        <v>12.430426716141001</v>
      </c>
      <c r="T25" s="99">
        <v>339</v>
      </c>
      <c r="U25" s="68">
        <f t="shared" ref="U25:U29" si="25">100*T25/T$29</f>
        <v>34.20787083753784</v>
      </c>
      <c r="V25" s="68">
        <f t="shared" si="7"/>
        <v>39.281575898030127</v>
      </c>
      <c r="W25" s="68">
        <f t="shared" si="8"/>
        <v>20.951792336217551</v>
      </c>
      <c r="X25" s="99">
        <v>142</v>
      </c>
      <c r="Y25" s="68">
        <f t="shared" ref="Y25:Y29" si="26">100*X25/X$29</f>
        <v>26.99619771863118</v>
      </c>
      <c r="Z25" s="68">
        <f t="shared" si="10"/>
        <v>16.454229432213211</v>
      </c>
      <c r="AA25" s="82">
        <f t="shared" si="11"/>
        <v>12.013536379018612</v>
      </c>
    </row>
    <row r="26" spans="1:27" s="168" customFormat="1" x14ac:dyDescent="0.25">
      <c r="A26" s="229"/>
      <c r="B26" s="169" t="s">
        <v>118</v>
      </c>
      <c r="C26" s="99">
        <v>2420</v>
      </c>
      <c r="D26" s="155">
        <v>1769</v>
      </c>
      <c r="E26" s="155">
        <v>651</v>
      </c>
      <c r="F26" s="155">
        <v>998</v>
      </c>
      <c r="G26" s="164">
        <v>415</v>
      </c>
      <c r="H26" s="99">
        <v>352</v>
      </c>
      <c r="I26" s="68">
        <v>12.772133526850508</v>
      </c>
      <c r="J26" s="68">
        <v>14.545454545454545</v>
      </c>
      <c r="K26" s="82">
        <v>1.3318702939952325</v>
      </c>
      <c r="L26" s="99">
        <v>277</v>
      </c>
      <c r="M26" s="68">
        <f t="shared" si="23"/>
        <v>12.528267752148349</v>
      </c>
      <c r="N26" s="68">
        <f t="shared" si="1"/>
        <v>78.693181818181813</v>
      </c>
      <c r="O26" s="68">
        <f t="shared" si="2"/>
        <v>15.65856416054268</v>
      </c>
      <c r="P26" s="99">
        <v>75</v>
      </c>
      <c r="Q26" s="68">
        <f t="shared" si="24"/>
        <v>13.761467889908257</v>
      </c>
      <c r="R26" s="68">
        <f t="shared" si="4"/>
        <v>21.306818181818183</v>
      </c>
      <c r="S26" s="68">
        <f t="shared" si="5"/>
        <v>11.52073732718894</v>
      </c>
      <c r="T26" s="99">
        <v>157</v>
      </c>
      <c r="U26" s="68">
        <f t="shared" si="25"/>
        <v>15.842583249243189</v>
      </c>
      <c r="V26" s="68">
        <f t="shared" si="7"/>
        <v>44.602272727272727</v>
      </c>
      <c r="W26" s="68">
        <f t="shared" si="8"/>
        <v>15.731462925851703</v>
      </c>
      <c r="X26" s="99">
        <v>53</v>
      </c>
      <c r="Y26" s="68">
        <f t="shared" si="26"/>
        <v>10.076045627376425</v>
      </c>
      <c r="Z26" s="68">
        <f t="shared" si="10"/>
        <v>15.056818181818182</v>
      </c>
      <c r="AA26" s="82">
        <f t="shared" si="11"/>
        <v>12.771084337349398</v>
      </c>
    </row>
    <row r="27" spans="1:27" s="168" customFormat="1" x14ac:dyDescent="0.25">
      <c r="A27" s="229"/>
      <c r="B27" s="169" t="s">
        <v>119</v>
      </c>
      <c r="C27" s="99">
        <v>1274</v>
      </c>
      <c r="D27" s="155">
        <v>844</v>
      </c>
      <c r="E27" s="155">
        <v>430</v>
      </c>
      <c r="F27" s="155">
        <v>327</v>
      </c>
      <c r="G27" s="164">
        <v>339</v>
      </c>
      <c r="H27" s="99">
        <v>139</v>
      </c>
      <c r="I27" s="68">
        <v>5.0435413642960816</v>
      </c>
      <c r="J27" s="68">
        <v>10.910518053375196</v>
      </c>
      <c r="K27" s="82">
        <v>0.5259374172310719</v>
      </c>
      <c r="L27" s="99">
        <v>112</v>
      </c>
      <c r="M27" s="68">
        <f t="shared" si="23"/>
        <v>5.0655811849841701</v>
      </c>
      <c r="N27" s="68">
        <f t="shared" si="1"/>
        <v>80.57553956834532</v>
      </c>
      <c r="O27" s="68">
        <f t="shared" si="2"/>
        <v>13.270142180094787</v>
      </c>
      <c r="P27" s="99">
        <v>27</v>
      </c>
      <c r="Q27" s="68">
        <f t="shared" si="24"/>
        <v>4.9541284403669721</v>
      </c>
      <c r="R27" s="68">
        <f t="shared" si="4"/>
        <v>19.424460431654676</v>
      </c>
      <c r="S27" s="68">
        <f t="shared" si="5"/>
        <v>6.2790697674418601</v>
      </c>
      <c r="T27" s="99">
        <v>51</v>
      </c>
      <c r="U27" s="68">
        <f t="shared" si="25"/>
        <v>5.1463168516649844</v>
      </c>
      <c r="V27" s="68">
        <f t="shared" si="7"/>
        <v>36.690647482014391</v>
      </c>
      <c r="W27" s="68">
        <f t="shared" si="8"/>
        <v>15.596330275229358</v>
      </c>
      <c r="X27" s="99">
        <v>26</v>
      </c>
      <c r="Y27" s="68">
        <f t="shared" si="26"/>
        <v>4.9429657794676807</v>
      </c>
      <c r="Z27" s="68">
        <f t="shared" si="10"/>
        <v>18.705035971223023</v>
      </c>
      <c r="AA27" s="82">
        <f t="shared" si="11"/>
        <v>7.6696165191740411</v>
      </c>
    </row>
    <row r="28" spans="1:27" s="168" customFormat="1" x14ac:dyDescent="0.25">
      <c r="A28" s="229"/>
      <c r="B28" s="169" t="s">
        <v>18</v>
      </c>
      <c r="C28" s="99">
        <v>1354</v>
      </c>
      <c r="D28" s="155">
        <v>805</v>
      </c>
      <c r="E28" s="155">
        <v>549</v>
      </c>
      <c r="F28" s="155">
        <v>425</v>
      </c>
      <c r="G28" s="164">
        <v>315</v>
      </c>
      <c r="H28" s="99">
        <v>154</v>
      </c>
      <c r="I28" s="68">
        <v>5.5878084179970973</v>
      </c>
      <c r="J28" s="68">
        <v>11.37370753323486</v>
      </c>
      <c r="K28" s="82">
        <v>0.58269325362291424</v>
      </c>
      <c r="L28" s="99">
        <f>L29-SUM(L24:L27)</f>
        <v>105</v>
      </c>
      <c r="M28" s="68">
        <f t="shared" si="23"/>
        <v>4.7489823609226596</v>
      </c>
      <c r="N28" s="68">
        <f t="shared" si="1"/>
        <v>68.181818181818187</v>
      </c>
      <c r="O28" s="68">
        <f t="shared" si="2"/>
        <v>13.043478260869565</v>
      </c>
      <c r="P28" s="99">
        <f>P29-SUM(P24:P27)</f>
        <v>49</v>
      </c>
      <c r="Q28" s="68">
        <f t="shared" si="24"/>
        <v>8.9908256880733948</v>
      </c>
      <c r="R28" s="68">
        <f t="shared" si="4"/>
        <v>31.818181818181817</v>
      </c>
      <c r="S28" s="68">
        <f t="shared" si="5"/>
        <v>8.9253187613843359</v>
      </c>
      <c r="T28" s="99">
        <f>T29-SUM(T24:T27)</f>
        <v>50</v>
      </c>
      <c r="U28" s="68">
        <f t="shared" si="25"/>
        <v>5.0454086781029259</v>
      </c>
      <c r="V28" s="68">
        <f t="shared" si="7"/>
        <v>32.467532467532465</v>
      </c>
      <c r="W28" s="68">
        <f t="shared" si="8"/>
        <v>11.764705882352942</v>
      </c>
      <c r="X28" s="99">
        <f t="shared" ref="X28" si="27">X29-SUM(X24:X27)</f>
        <v>27</v>
      </c>
      <c r="Y28" s="68">
        <f t="shared" si="26"/>
        <v>5.1330798479087454</v>
      </c>
      <c r="Z28" s="68">
        <f t="shared" si="10"/>
        <v>17.532467532467532</v>
      </c>
      <c r="AA28" s="82">
        <f t="shared" si="11"/>
        <v>8.5714285714285712</v>
      </c>
    </row>
    <row r="29" spans="1:27" s="168" customFormat="1" x14ac:dyDescent="0.25">
      <c r="A29" s="230"/>
      <c r="B29" s="170" t="s">
        <v>23</v>
      </c>
      <c r="C29" s="100">
        <v>17342</v>
      </c>
      <c r="D29" s="83">
        <v>12591</v>
      </c>
      <c r="E29" s="83">
        <v>4751</v>
      </c>
      <c r="F29" s="83">
        <v>5459</v>
      </c>
      <c r="G29" s="165">
        <v>4116</v>
      </c>
      <c r="H29" s="100">
        <v>2756</v>
      </c>
      <c r="I29" s="83">
        <v>100</v>
      </c>
      <c r="J29" s="84">
        <v>15.892053973013493</v>
      </c>
      <c r="K29" s="85">
        <v>10.427939006394491</v>
      </c>
      <c r="L29" s="100">
        <v>2211</v>
      </c>
      <c r="M29" s="83">
        <f t="shared" si="23"/>
        <v>100</v>
      </c>
      <c r="N29" s="84">
        <f t="shared" si="1"/>
        <v>80.224963715529753</v>
      </c>
      <c r="O29" s="84">
        <f t="shared" si="2"/>
        <v>17.560162020490825</v>
      </c>
      <c r="P29" s="100">
        <v>545</v>
      </c>
      <c r="Q29" s="83">
        <f t="shared" si="24"/>
        <v>100</v>
      </c>
      <c r="R29" s="84">
        <f t="shared" si="4"/>
        <v>19.775036284470247</v>
      </c>
      <c r="S29" s="84">
        <f t="shared" si="5"/>
        <v>11.471269206482846</v>
      </c>
      <c r="T29" s="100">
        <v>991</v>
      </c>
      <c r="U29" s="83">
        <f t="shared" si="25"/>
        <v>100</v>
      </c>
      <c r="V29" s="84">
        <f t="shared" si="7"/>
        <v>35.957910014513786</v>
      </c>
      <c r="W29" s="84">
        <f t="shared" si="8"/>
        <v>18.153507968492399</v>
      </c>
      <c r="X29" s="100">
        <v>526</v>
      </c>
      <c r="Y29" s="83">
        <f t="shared" si="26"/>
        <v>100</v>
      </c>
      <c r="Z29" s="84">
        <f t="shared" si="10"/>
        <v>19.085631349782293</v>
      </c>
      <c r="AA29" s="85">
        <f t="shared" si="11"/>
        <v>12.779397473275024</v>
      </c>
    </row>
    <row r="30" spans="1:27" s="168" customFormat="1" x14ac:dyDescent="0.25">
      <c r="A30" s="228" t="s">
        <v>120</v>
      </c>
      <c r="B30" s="167" t="s">
        <v>121</v>
      </c>
      <c r="C30" s="98">
        <v>4292</v>
      </c>
      <c r="D30" s="154">
        <v>3304</v>
      </c>
      <c r="E30" s="154">
        <v>988</v>
      </c>
      <c r="F30" s="154">
        <v>1321</v>
      </c>
      <c r="G30" s="163">
        <v>1093</v>
      </c>
      <c r="H30" s="98">
        <v>923</v>
      </c>
      <c r="I30" s="80">
        <v>39.027484143763211</v>
      </c>
      <c r="J30" s="80">
        <v>21.505125815470642</v>
      </c>
      <c r="K30" s="81">
        <v>3.4923757993113624</v>
      </c>
      <c r="L30" s="98">
        <v>738</v>
      </c>
      <c r="M30" s="80">
        <f>100*L30/L$35</f>
        <v>39.592274678111586</v>
      </c>
      <c r="N30" s="80">
        <f t="shared" si="1"/>
        <v>79.956663055254609</v>
      </c>
      <c r="O30" s="80">
        <f t="shared" si="2"/>
        <v>22.336561743341406</v>
      </c>
      <c r="P30" s="98">
        <v>185</v>
      </c>
      <c r="Q30" s="80">
        <f>100*P30/P$35</f>
        <v>36.926147704590818</v>
      </c>
      <c r="R30" s="80">
        <f t="shared" si="4"/>
        <v>20.043336944745395</v>
      </c>
      <c r="S30" s="80">
        <f t="shared" si="5"/>
        <v>18.724696356275302</v>
      </c>
      <c r="T30" s="98">
        <v>304</v>
      </c>
      <c r="U30" s="80">
        <f>100*T30/T$35</f>
        <v>35.976331360946745</v>
      </c>
      <c r="V30" s="80">
        <f t="shared" si="7"/>
        <v>32.936078006500544</v>
      </c>
      <c r="W30" s="80">
        <f t="shared" si="8"/>
        <v>23.012869038607114</v>
      </c>
      <c r="X30" s="98">
        <v>216</v>
      </c>
      <c r="Y30" s="80">
        <f>100*X30/X$35</f>
        <v>41.064638783269963</v>
      </c>
      <c r="Z30" s="80">
        <f t="shared" si="10"/>
        <v>23.401950162513543</v>
      </c>
      <c r="AA30" s="81">
        <f t="shared" si="11"/>
        <v>19.762122598353155</v>
      </c>
    </row>
    <row r="31" spans="1:27" s="168" customFormat="1" x14ac:dyDescent="0.25">
      <c r="A31" s="229"/>
      <c r="B31" s="169" t="s">
        <v>122</v>
      </c>
      <c r="C31" s="99">
        <v>3353</v>
      </c>
      <c r="D31" s="155">
        <v>2436</v>
      </c>
      <c r="E31" s="155">
        <v>917</v>
      </c>
      <c r="F31" s="155">
        <v>1079</v>
      </c>
      <c r="G31" s="164">
        <v>885</v>
      </c>
      <c r="H31" s="99">
        <v>849</v>
      </c>
      <c r="I31" s="68">
        <v>35.898520084566599</v>
      </c>
      <c r="J31" s="68">
        <v>25.320608410378764</v>
      </c>
      <c r="K31" s="82">
        <v>3.212380339778274</v>
      </c>
      <c r="L31" s="99">
        <v>653</v>
      </c>
      <c r="M31" s="68">
        <f t="shared" ref="M31:M35" si="28">100*L31/L$35</f>
        <v>35.032188841201716</v>
      </c>
      <c r="N31" s="68">
        <f t="shared" si="1"/>
        <v>76.914016489988228</v>
      </c>
      <c r="O31" s="68">
        <f t="shared" si="2"/>
        <v>26.806239737274218</v>
      </c>
      <c r="P31" s="99">
        <v>196</v>
      </c>
      <c r="Q31" s="68">
        <f t="shared" ref="Q31:Q35" si="29">100*P31/P$35</f>
        <v>39.121756487025948</v>
      </c>
      <c r="R31" s="68">
        <f t="shared" si="4"/>
        <v>23.085983510011779</v>
      </c>
      <c r="S31" s="68">
        <f t="shared" si="5"/>
        <v>21.374045801526716</v>
      </c>
      <c r="T31" s="99">
        <v>296</v>
      </c>
      <c r="U31" s="68">
        <f t="shared" ref="U31:U35" si="30">100*T31/T$35</f>
        <v>35.029585798816569</v>
      </c>
      <c r="V31" s="68">
        <f t="shared" si="7"/>
        <v>34.86454652532391</v>
      </c>
      <c r="W31" s="68">
        <f t="shared" si="8"/>
        <v>27.432808155699721</v>
      </c>
      <c r="X31" s="99">
        <v>190</v>
      </c>
      <c r="Y31" s="68">
        <f t="shared" ref="Y31:Y35" si="31">100*X31/X$35</f>
        <v>36.121673003802279</v>
      </c>
      <c r="Z31" s="68">
        <f t="shared" si="10"/>
        <v>22.37926972909305</v>
      </c>
      <c r="AA31" s="82">
        <f t="shared" si="11"/>
        <v>21.468926553672315</v>
      </c>
    </row>
    <row r="32" spans="1:27" s="168" customFormat="1" x14ac:dyDescent="0.25">
      <c r="A32" s="229"/>
      <c r="B32" s="169" t="s">
        <v>123</v>
      </c>
      <c r="C32" s="99">
        <v>1518</v>
      </c>
      <c r="D32" s="155">
        <v>1194</v>
      </c>
      <c r="E32" s="155">
        <v>324</v>
      </c>
      <c r="F32" s="155">
        <v>686</v>
      </c>
      <c r="G32" s="164">
        <v>265</v>
      </c>
      <c r="H32" s="99">
        <v>273</v>
      </c>
      <c r="I32" s="68">
        <v>11.543340380549683</v>
      </c>
      <c r="J32" s="68">
        <v>17.984189723320156</v>
      </c>
      <c r="K32" s="82">
        <v>1.0329562223315298</v>
      </c>
      <c r="L32" s="99">
        <v>232</v>
      </c>
      <c r="M32" s="68">
        <f t="shared" si="28"/>
        <v>12.446351931330472</v>
      </c>
      <c r="N32" s="68">
        <f t="shared" si="1"/>
        <v>84.981684981684978</v>
      </c>
      <c r="O32" s="68">
        <f t="shared" si="2"/>
        <v>19.430485762144052</v>
      </c>
      <c r="P32" s="99">
        <v>41</v>
      </c>
      <c r="Q32" s="68">
        <f t="shared" si="29"/>
        <v>8.1836327345309385</v>
      </c>
      <c r="R32" s="68">
        <f t="shared" si="4"/>
        <v>15.018315018315018</v>
      </c>
      <c r="S32" s="68">
        <f t="shared" si="5"/>
        <v>12.654320987654321</v>
      </c>
      <c r="T32" s="99">
        <v>136</v>
      </c>
      <c r="U32" s="68">
        <f t="shared" si="30"/>
        <v>16.094674556213018</v>
      </c>
      <c r="V32" s="68">
        <f t="shared" si="7"/>
        <v>49.816849816849818</v>
      </c>
      <c r="W32" s="68">
        <f t="shared" si="8"/>
        <v>19.825072886297377</v>
      </c>
      <c r="X32" s="99">
        <v>42</v>
      </c>
      <c r="Y32" s="68">
        <f t="shared" si="31"/>
        <v>7.9847908745247151</v>
      </c>
      <c r="Z32" s="68">
        <f t="shared" si="10"/>
        <v>15.384615384615385</v>
      </c>
      <c r="AA32" s="82">
        <f t="shared" si="11"/>
        <v>15.849056603773585</v>
      </c>
    </row>
    <row r="33" spans="1:27" s="168" customFormat="1" x14ac:dyDescent="0.25">
      <c r="A33" s="229"/>
      <c r="B33" s="169" t="s">
        <v>124</v>
      </c>
      <c r="C33" s="99">
        <v>985</v>
      </c>
      <c r="D33" s="155">
        <v>764</v>
      </c>
      <c r="E33" s="155">
        <v>221</v>
      </c>
      <c r="F33" s="155">
        <v>264</v>
      </c>
      <c r="G33" s="164">
        <v>272</v>
      </c>
      <c r="H33" s="99">
        <v>144</v>
      </c>
      <c r="I33" s="68">
        <v>6.088794926004228</v>
      </c>
      <c r="J33" s="68">
        <v>14.619289340101522</v>
      </c>
      <c r="K33" s="82">
        <v>0.54485602936168598</v>
      </c>
      <c r="L33" s="99">
        <v>116</v>
      </c>
      <c r="M33" s="68">
        <f t="shared" si="28"/>
        <v>6.2231759656652361</v>
      </c>
      <c r="N33" s="68">
        <f t="shared" si="1"/>
        <v>80.555555555555557</v>
      </c>
      <c r="O33" s="68">
        <f t="shared" si="2"/>
        <v>15.183246073298429</v>
      </c>
      <c r="P33" s="99">
        <v>28</v>
      </c>
      <c r="Q33" s="68">
        <f t="shared" si="29"/>
        <v>5.5888223552894214</v>
      </c>
      <c r="R33" s="68">
        <f t="shared" si="4"/>
        <v>19.444444444444443</v>
      </c>
      <c r="S33" s="68">
        <f t="shared" si="5"/>
        <v>12.669683257918551</v>
      </c>
      <c r="T33" s="99">
        <v>50</v>
      </c>
      <c r="U33" s="68">
        <f t="shared" si="30"/>
        <v>5.9171597633136095</v>
      </c>
      <c r="V33" s="68">
        <f t="shared" si="7"/>
        <v>34.722222222222221</v>
      </c>
      <c r="W33" s="68">
        <f t="shared" si="8"/>
        <v>18.939393939393938</v>
      </c>
      <c r="X33" s="99">
        <v>29</v>
      </c>
      <c r="Y33" s="68">
        <f t="shared" si="31"/>
        <v>5.5133079847908748</v>
      </c>
      <c r="Z33" s="68">
        <f t="shared" si="10"/>
        <v>20.138888888888889</v>
      </c>
      <c r="AA33" s="82">
        <f t="shared" si="11"/>
        <v>10.661764705882353</v>
      </c>
    </row>
    <row r="34" spans="1:27" s="168" customFormat="1" x14ac:dyDescent="0.25">
      <c r="A34" s="229"/>
      <c r="B34" s="169" t="s">
        <v>18</v>
      </c>
      <c r="C34" s="99">
        <v>1017</v>
      </c>
      <c r="D34" s="155">
        <v>697</v>
      </c>
      <c r="E34" s="155">
        <v>320</v>
      </c>
      <c r="F34" s="155">
        <v>335</v>
      </c>
      <c r="G34" s="164">
        <v>251</v>
      </c>
      <c r="H34" s="99">
        <v>176</v>
      </c>
      <c r="I34" s="68">
        <v>7.441860465116279</v>
      </c>
      <c r="J34" s="68">
        <v>17.305801376597838</v>
      </c>
      <c r="K34" s="82">
        <v>0.66593514699761625</v>
      </c>
      <c r="L34" s="99">
        <f>L35-SUM(L30:L33)</f>
        <v>125</v>
      </c>
      <c r="M34" s="68">
        <f t="shared" si="28"/>
        <v>6.7060085836909868</v>
      </c>
      <c r="N34" s="68">
        <f t="shared" si="1"/>
        <v>71.022727272727266</v>
      </c>
      <c r="O34" s="68">
        <f t="shared" si="2"/>
        <v>17.934002869440459</v>
      </c>
      <c r="P34" s="99">
        <f>P35-SUM(P30:P33)</f>
        <v>51</v>
      </c>
      <c r="Q34" s="68">
        <f t="shared" si="29"/>
        <v>10.179640718562874</v>
      </c>
      <c r="R34" s="68">
        <f t="shared" si="4"/>
        <v>28.977272727272727</v>
      </c>
      <c r="S34" s="68">
        <f t="shared" si="5"/>
        <v>15.9375</v>
      </c>
      <c r="T34" s="99">
        <f>T35-SUM(T30:T33)</f>
        <v>59</v>
      </c>
      <c r="U34" s="68">
        <f t="shared" si="30"/>
        <v>6.9822485207100593</v>
      </c>
      <c r="V34" s="68">
        <f t="shared" si="7"/>
        <v>33.522727272727273</v>
      </c>
      <c r="W34" s="68">
        <f t="shared" si="8"/>
        <v>17.611940298507463</v>
      </c>
      <c r="X34" s="99">
        <f t="shared" ref="X34" si="32">X35-SUM(X30:X33)</f>
        <v>49</v>
      </c>
      <c r="Y34" s="68">
        <f t="shared" si="31"/>
        <v>9.3155893536121681</v>
      </c>
      <c r="Z34" s="68">
        <f t="shared" si="10"/>
        <v>27.84090909090909</v>
      </c>
      <c r="AA34" s="82">
        <f t="shared" si="11"/>
        <v>19.52191235059761</v>
      </c>
    </row>
    <row r="35" spans="1:27" s="168" customFormat="1" x14ac:dyDescent="0.25">
      <c r="A35" s="230"/>
      <c r="B35" s="170" t="s">
        <v>23</v>
      </c>
      <c r="C35" s="100">
        <v>11165</v>
      </c>
      <c r="D35" s="83">
        <v>8395</v>
      </c>
      <c r="E35" s="83">
        <v>2770</v>
      </c>
      <c r="F35" s="83">
        <v>3685</v>
      </c>
      <c r="G35" s="165">
        <v>2766</v>
      </c>
      <c r="H35" s="100">
        <v>2365</v>
      </c>
      <c r="I35" s="83">
        <v>100</v>
      </c>
      <c r="J35" s="84">
        <v>21.182266009852217</v>
      </c>
      <c r="K35" s="85">
        <v>8.9485035377804678</v>
      </c>
      <c r="L35" s="158">
        <v>1864</v>
      </c>
      <c r="M35" s="83">
        <f t="shared" si="28"/>
        <v>100</v>
      </c>
      <c r="N35" s="84">
        <f t="shared" si="1"/>
        <v>78.81606765327696</v>
      </c>
      <c r="O35" s="84">
        <f t="shared" si="2"/>
        <v>22.203692674210838</v>
      </c>
      <c r="P35" s="100">
        <v>501</v>
      </c>
      <c r="Q35" s="83">
        <f t="shared" si="29"/>
        <v>100</v>
      </c>
      <c r="R35" s="84">
        <f t="shared" si="4"/>
        <v>21.183932346723044</v>
      </c>
      <c r="S35" s="84">
        <f t="shared" si="5"/>
        <v>18.08664259927798</v>
      </c>
      <c r="T35" s="100">
        <v>845</v>
      </c>
      <c r="U35" s="83">
        <f t="shared" si="30"/>
        <v>100</v>
      </c>
      <c r="V35" s="84">
        <f t="shared" si="7"/>
        <v>35.729386892177587</v>
      </c>
      <c r="W35" s="84">
        <f t="shared" si="8"/>
        <v>22.93080054274084</v>
      </c>
      <c r="X35" s="100">
        <v>526</v>
      </c>
      <c r="Y35" s="83">
        <f t="shared" si="31"/>
        <v>100</v>
      </c>
      <c r="Z35" s="84">
        <f t="shared" si="10"/>
        <v>22.241014799154335</v>
      </c>
      <c r="AA35" s="85">
        <f t="shared" si="11"/>
        <v>19.016630513376718</v>
      </c>
    </row>
    <row r="36" spans="1:27" s="168" customFormat="1" x14ac:dyDescent="0.25">
      <c r="A36" s="227" t="s">
        <v>18</v>
      </c>
      <c r="B36" s="227"/>
      <c r="C36" s="182">
        <v>239099</v>
      </c>
      <c r="D36" s="171">
        <v>125899</v>
      </c>
      <c r="E36" s="171">
        <v>113200</v>
      </c>
      <c r="F36" s="171">
        <v>94532</v>
      </c>
      <c r="G36" s="178">
        <v>48189</v>
      </c>
      <c r="H36" s="182">
        <v>7271</v>
      </c>
      <c r="I36" s="171">
        <v>100</v>
      </c>
      <c r="J36" s="172">
        <v>4.2873619305327599</v>
      </c>
      <c r="K36" s="173">
        <v>7.3139354496954105</v>
      </c>
      <c r="L36" s="177">
        <v>5294</v>
      </c>
      <c r="M36" s="171">
        <f>100*L36/L$36</f>
        <v>100</v>
      </c>
      <c r="N36" s="172">
        <f t="shared" si="1"/>
        <v>72.80979232567735</v>
      </c>
      <c r="O36" s="172">
        <f t="shared" si="2"/>
        <v>4.2049579424777006</v>
      </c>
      <c r="P36" s="177">
        <v>1977</v>
      </c>
      <c r="Q36" s="171">
        <f>100*P36/P$36</f>
        <v>100</v>
      </c>
      <c r="R36" s="172">
        <f>100*P36/$H36</f>
        <v>27.19020767432265</v>
      </c>
      <c r="S36" s="172">
        <f t="shared" si="5"/>
        <v>1.7464664310954063</v>
      </c>
      <c r="T36" s="177">
        <v>3082</v>
      </c>
      <c r="U36" s="171">
        <f>100*T36/T$36</f>
        <v>100</v>
      </c>
      <c r="V36" s="172">
        <f>100*T36/$H36</f>
        <v>42.387567047173704</v>
      </c>
      <c r="W36" s="172">
        <f t="shared" si="8"/>
        <v>3.2602716540430752</v>
      </c>
      <c r="X36" s="177">
        <v>1326</v>
      </c>
      <c r="Y36" s="171">
        <f>100*X36/X$36</f>
        <v>100</v>
      </c>
      <c r="Z36" s="172">
        <f>100*X36/$H36</f>
        <v>18.236831247421261</v>
      </c>
      <c r="AA36" s="173">
        <f t="shared" si="11"/>
        <v>2.7516653178111188</v>
      </c>
    </row>
    <row r="37" spans="1:27" x14ac:dyDescent="0.25">
      <c r="A37" s="216" t="s">
        <v>3</v>
      </c>
      <c r="B37" s="217"/>
      <c r="C37" s="185">
        <v>366832</v>
      </c>
      <c r="D37" s="180">
        <v>206665</v>
      </c>
      <c r="E37" s="180">
        <v>160167</v>
      </c>
      <c r="F37" s="180">
        <v>140451</v>
      </c>
      <c r="G37" s="181">
        <v>76520</v>
      </c>
      <c r="H37" s="119">
        <v>26429</v>
      </c>
      <c r="I37" s="120">
        <v>100</v>
      </c>
      <c r="J37" s="121">
        <v>7.2046604440179705</v>
      </c>
      <c r="K37" s="122">
        <v>100</v>
      </c>
      <c r="L37" s="179">
        <v>19170</v>
      </c>
      <c r="M37" s="120">
        <f>100*L37/L$37</f>
        <v>100</v>
      </c>
      <c r="N37" s="121">
        <f t="shared" si="1"/>
        <v>72.533958908774451</v>
      </c>
      <c r="O37" s="121">
        <f t="shared" si="2"/>
        <v>9.2758812571069118</v>
      </c>
      <c r="P37" s="179">
        <v>7259</v>
      </c>
      <c r="Q37" s="120">
        <f>100*P37/P$37</f>
        <v>100</v>
      </c>
      <c r="R37" s="121">
        <f t="shared" si="4"/>
        <v>27.466041091225549</v>
      </c>
      <c r="S37" s="121">
        <f t="shared" si="5"/>
        <v>4.5321445741007826</v>
      </c>
      <c r="T37" s="179">
        <v>10712</v>
      </c>
      <c r="U37" s="120">
        <f>100*T37/T$37</f>
        <v>100</v>
      </c>
      <c r="V37" s="121">
        <f t="shared" ref="V37" si="33">100*T37/$H37</f>
        <v>40.531234628627644</v>
      </c>
      <c r="W37" s="121">
        <f t="shared" si="8"/>
        <v>7.6268591893258151</v>
      </c>
      <c r="X37" s="179">
        <v>4949</v>
      </c>
      <c r="Y37" s="120">
        <f>100*X37/X$37</f>
        <v>100</v>
      </c>
      <c r="Z37" s="121">
        <f t="shared" ref="Z37" si="34">100*X37/$H37</f>
        <v>18.725642286881833</v>
      </c>
      <c r="AA37" s="150">
        <f t="shared" si="11"/>
        <v>6.4675901725039209</v>
      </c>
    </row>
    <row r="38" spans="1:27" x14ac:dyDescent="0.25">
      <c r="A38" s="60" t="s">
        <v>21</v>
      </c>
      <c r="B38" s="11"/>
      <c r="C38" s="64"/>
      <c r="H38" s="64"/>
      <c r="I38" s="11"/>
      <c r="J38" s="11"/>
      <c r="K38" s="11"/>
      <c r="L38" s="64"/>
      <c r="M38" s="11"/>
      <c r="O38"/>
      <c r="P38" s="64"/>
      <c r="R38"/>
      <c r="T38" s="64"/>
      <c r="U38"/>
      <c r="X38" s="64"/>
    </row>
    <row r="39" spans="1:27" x14ac:dyDescent="0.25">
      <c r="A39" s="60" t="s">
        <v>4</v>
      </c>
      <c r="B39" s="11"/>
      <c r="C39" s="48"/>
      <c r="H39" s="48"/>
      <c r="I39" s="48"/>
      <c r="J39" s="48"/>
      <c r="K39" s="48"/>
      <c r="L39" s="48"/>
      <c r="O39"/>
      <c r="P39" s="48"/>
      <c r="R39"/>
      <c r="T39" s="48"/>
      <c r="U39"/>
      <c r="X39" s="48"/>
    </row>
    <row r="40" spans="1:27" x14ac:dyDescent="0.25">
      <c r="A40" s="26" t="s">
        <v>321</v>
      </c>
      <c r="B40" s="11"/>
      <c r="C40" s="194"/>
      <c r="D40" s="48"/>
      <c r="E40" s="48"/>
      <c r="F40" s="48"/>
      <c r="G40" s="48"/>
      <c r="H40" s="194"/>
      <c r="I40" s="11"/>
      <c r="J40" s="193"/>
      <c r="K40" s="11"/>
      <c r="L40" s="48"/>
      <c r="O40"/>
      <c r="P40" s="48"/>
      <c r="R40"/>
      <c r="T40" s="48"/>
      <c r="U40"/>
      <c r="X40" s="48"/>
    </row>
    <row r="41" spans="1:27" x14ac:dyDescent="0.25">
      <c r="C41" s="193">
        <f>C9/C37</f>
        <v>0.14563069743097659</v>
      </c>
      <c r="H41" s="48"/>
      <c r="O41"/>
      <c r="P41" s="11"/>
      <c r="R41"/>
      <c r="T41" s="11"/>
      <c r="U41"/>
      <c r="AA41" s="11"/>
    </row>
    <row r="42" spans="1:27" x14ac:dyDescent="0.25">
      <c r="O42"/>
      <c r="P42" s="11"/>
      <c r="R42"/>
      <c r="S42" s="11"/>
      <c r="U42"/>
      <c r="V42" s="11"/>
      <c r="X42"/>
      <c r="Y42" s="11"/>
    </row>
  </sheetData>
  <mergeCells count="13">
    <mergeCell ref="X2:AA2"/>
    <mergeCell ref="C2:G2"/>
    <mergeCell ref="H2:K2"/>
    <mergeCell ref="L2:O2"/>
    <mergeCell ref="P2:S2"/>
    <mergeCell ref="T2:W2"/>
    <mergeCell ref="A36:B36"/>
    <mergeCell ref="A37:B37"/>
    <mergeCell ref="A24:A29"/>
    <mergeCell ref="A30:A35"/>
    <mergeCell ref="A4:A9"/>
    <mergeCell ref="A10:A17"/>
    <mergeCell ref="A18:A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T1-1</vt:lpstr>
      <vt:lpstr>T1-2</vt:lpstr>
      <vt:lpstr>T1-3</vt:lpstr>
      <vt:lpstr>T1-Effectifs</vt:lpstr>
      <vt:lpstr>figure 2</vt:lpstr>
      <vt:lpstr>D-T-EO</vt:lpstr>
      <vt:lpstr>AUCUNE</vt:lpstr>
      <vt:lpstr>DROIT</vt:lpstr>
      <vt:lpstr>MATH EXP</vt:lpstr>
      <vt:lpstr>MATH COMP</vt:lpstr>
      <vt:lpstr>Complet Terminale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39 % des élèves de terminale générale suivent un enseignement optionnel en plus de leurs deux enseignements de spécialité</dc:title>
  <dc:creator>DEPP-MENJS;direction de l'évaluation, de la prospective et de la performance;ministère de l'Éducation nationale, de la Jeunesse et des Sports</dc:creator>
  <cp:lastModifiedBy>Administration centrale</cp:lastModifiedBy>
  <dcterms:created xsi:type="dcterms:W3CDTF">2020-11-16T15:00:00Z</dcterms:created>
  <dcterms:modified xsi:type="dcterms:W3CDTF">2021-05-19T07:16:22Z</dcterms:modified>
</cp:coreProperties>
</file>