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tables/table5.xml" ContentType="application/vnd.openxmlformats-officedocument.spreadsheetml.table+xml"/>
  <Override PartName="/xl/drawings/drawing22.xml" ContentType="application/vnd.openxmlformats-officedocument.drawing+xml"/>
  <Override PartName="/xl/tables/table6.xml" ContentType="application/vnd.openxmlformats-officedocument.spreadsheetml.table+xml"/>
  <Override PartName="/xl/drawings/drawing2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-32715" windowWidth="19200" windowHeight="7365" tabRatio="593"/>
  </bookViews>
  <sheets>
    <sheet name="tableau 13.1 et figure13.1" sheetId="4" r:id="rId1"/>
    <sheet name="tableau 13.2 et figure 13.2" sheetId="1" r:id="rId2"/>
    <sheet name="Figure 13.3 PIM" sheetId="2" r:id="rId3"/>
    <sheet name="tableau 13.3 ASIA et figure13.4" sheetId="5" r:id="rId4"/>
    <sheet name="LOGEMENTS tableau 13.4" sheetId="16" r:id="rId5"/>
    <sheet name="Figure 13.5" sheetId="3" r:id="rId6"/>
    <sheet name="Figure 13.6" sheetId="6" r:id="rId7"/>
    <sheet name="Figure 13.7" sheetId="7" r:id="rId8"/>
    <sheet name="MGEN tableau 13.5-Figure 13.8" sheetId="8" r:id="rId9"/>
    <sheet name="AC tableau 13.6" sheetId="17" r:id="rId10"/>
    <sheet name="tableau 13.7a" sheetId="9" r:id="rId11"/>
    <sheet name="Annexe 13.7 suite" sheetId="10" r:id="rId12"/>
    <sheet name="Tableau 13.8" sheetId="12" r:id="rId13"/>
    <sheet name="Tableau 13.9" sheetId="14" r:id="rId14"/>
    <sheet name="Tableau 13.10" sheetId="15" r:id="rId15"/>
  </sheets>
  <definedNames>
    <definedName name="_xlnm.Print_Area" localSheetId="2">'Figure 13.3 PIM'!$F$40:$O$78</definedName>
    <definedName name="_xlnm.Print_Area" localSheetId="5">'Figure 13.5'!$A$38:$K$77</definedName>
    <definedName name="_xlnm.Print_Area" localSheetId="6">'Figure 13.6'!$A$38:$K$76</definedName>
    <definedName name="_xlnm.Print_Area" localSheetId="7">'Figure 13.7'!$A$34:$P$77</definedName>
    <definedName name="_xlnm.Print_Area" localSheetId="10">'tableau 13.7a'!$A$1:$I$40</definedName>
  </definedNames>
  <calcPr calcId="145621"/>
</workbook>
</file>

<file path=xl/calcChain.xml><?xml version="1.0" encoding="utf-8"?>
<calcChain xmlns="http://schemas.openxmlformats.org/spreadsheetml/2006/main">
  <c r="E9" i="1" l="1"/>
  <c r="C21" i="1"/>
  <c r="E11" i="1"/>
  <c r="B13" i="1"/>
  <c r="C13" i="1"/>
  <c r="E13" i="1"/>
  <c r="E16" i="1"/>
  <c r="C22" i="1"/>
  <c r="D13" i="1"/>
  <c r="E14" i="1"/>
  <c r="C23" i="1"/>
  <c r="C16" i="1"/>
  <c r="D16" i="1"/>
  <c r="B11" i="16"/>
  <c r="L37" i="15"/>
  <c r="C42" i="9"/>
  <c r="C43" i="9"/>
  <c r="B10" i="17"/>
  <c r="B17" i="17"/>
  <c r="B19" i="17"/>
  <c r="C34" i="6"/>
  <c r="E34" i="6"/>
  <c r="C9" i="5"/>
  <c r="B15" i="5"/>
  <c r="C15" i="5"/>
  <c r="D3" i="2"/>
  <c r="G3" i="2"/>
  <c r="J3" i="2"/>
  <c r="K3" i="2"/>
  <c r="D4" i="2"/>
  <c r="G4" i="2"/>
  <c r="J4" i="2"/>
  <c r="K4" i="2"/>
  <c r="D5" i="2"/>
  <c r="G5" i="2"/>
  <c r="J5" i="2"/>
  <c r="K5" i="2"/>
  <c r="D6" i="2"/>
  <c r="G6" i="2"/>
  <c r="J6" i="2"/>
  <c r="K6" i="2"/>
  <c r="D7" i="2"/>
  <c r="G7" i="2"/>
  <c r="J7" i="2"/>
  <c r="K7" i="2"/>
  <c r="D8" i="2"/>
  <c r="G8" i="2"/>
  <c r="J8" i="2"/>
  <c r="K8" i="2"/>
  <c r="D9" i="2"/>
  <c r="G9" i="2"/>
  <c r="J9" i="2"/>
  <c r="K9" i="2"/>
  <c r="D10" i="2"/>
  <c r="G10" i="2"/>
  <c r="J10" i="2"/>
  <c r="K10" i="2"/>
  <c r="D11" i="2"/>
  <c r="G11" i="2"/>
  <c r="J11" i="2"/>
  <c r="K11" i="2"/>
  <c r="D12" i="2"/>
  <c r="G12" i="2"/>
  <c r="J12" i="2"/>
  <c r="K12" i="2"/>
  <c r="D13" i="2"/>
  <c r="G13" i="2"/>
  <c r="J13" i="2"/>
  <c r="K13" i="2"/>
  <c r="D14" i="2"/>
  <c r="G14" i="2"/>
  <c r="J14" i="2"/>
  <c r="K14" i="2"/>
  <c r="D15" i="2"/>
  <c r="G15" i="2"/>
  <c r="J15" i="2"/>
  <c r="K15" i="2"/>
  <c r="D16" i="2"/>
  <c r="G16" i="2"/>
  <c r="J16" i="2"/>
  <c r="K16" i="2"/>
  <c r="D17" i="2"/>
  <c r="G17" i="2"/>
  <c r="J17" i="2"/>
  <c r="K17" i="2"/>
  <c r="D18" i="2"/>
  <c r="G18" i="2"/>
  <c r="J18" i="2"/>
  <c r="K18" i="2"/>
  <c r="D19" i="2"/>
  <c r="G19" i="2"/>
  <c r="J19" i="2"/>
  <c r="K19" i="2"/>
  <c r="D20" i="2"/>
  <c r="G20" i="2"/>
  <c r="J20" i="2"/>
  <c r="K20" i="2"/>
  <c r="D21" i="2"/>
  <c r="G21" i="2"/>
  <c r="J21" i="2"/>
  <c r="K21" i="2"/>
  <c r="D22" i="2"/>
  <c r="G22" i="2"/>
  <c r="J22" i="2"/>
  <c r="K22" i="2"/>
  <c r="D23" i="2"/>
  <c r="G23" i="2"/>
  <c r="J23" i="2"/>
  <c r="K23" i="2"/>
  <c r="D24" i="2"/>
  <c r="G24" i="2"/>
  <c r="J24" i="2"/>
  <c r="K24" i="2"/>
  <c r="D25" i="2"/>
  <c r="G25" i="2"/>
  <c r="J25" i="2"/>
  <c r="K25" i="2"/>
  <c r="D26" i="2"/>
  <c r="G26" i="2"/>
  <c r="J26" i="2"/>
  <c r="K26" i="2"/>
  <c r="D27" i="2"/>
  <c r="G27" i="2"/>
  <c r="J27" i="2"/>
  <c r="K27" i="2"/>
  <c r="D28" i="2"/>
  <c r="G28" i="2"/>
  <c r="J28" i="2"/>
  <c r="K28" i="2"/>
  <c r="D29" i="2"/>
  <c r="G29" i="2"/>
  <c r="J29" i="2"/>
  <c r="K29" i="2"/>
  <c r="D30" i="2"/>
  <c r="G30" i="2"/>
  <c r="J30" i="2"/>
  <c r="K30" i="2"/>
  <c r="D31" i="2"/>
  <c r="G31" i="2"/>
  <c r="J31" i="2"/>
  <c r="K31" i="2"/>
  <c r="D32" i="2"/>
  <c r="G32" i="2"/>
  <c r="J32" i="2"/>
  <c r="K32" i="2"/>
  <c r="D33" i="2"/>
  <c r="G33" i="2"/>
  <c r="J33" i="2"/>
  <c r="K33" i="2"/>
  <c r="D34" i="2"/>
  <c r="G34" i="2"/>
  <c r="J34" i="2"/>
  <c r="K34" i="2"/>
  <c r="C36" i="2"/>
  <c r="F36" i="2"/>
  <c r="I36" i="2"/>
  <c r="K36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B163" i="2"/>
  <c r="C163" i="2"/>
  <c r="D163" i="2"/>
  <c r="E163" i="2"/>
  <c r="E22" i="4"/>
  <c r="E21" i="4"/>
</calcChain>
</file>

<file path=xl/sharedStrings.xml><?xml version="1.0" encoding="utf-8"?>
<sst xmlns="http://schemas.openxmlformats.org/spreadsheetml/2006/main" count="584" uniqueCount="193">
  <si>
    <t>Part en %</t>
  </si>
  <si>
    <t>%</t>
  </si>
  <si>
    <t>Total</t>
  </si>
  <si>
    <t>Programme LOLF</t>
  </si>
  <si>
    <t>PIM</t>
  </si>
  <si>
    <t>vA-VD/VD</t>
  </si>
  <si>
    <t>Dépenses 
(en euros)</t>
  </si>
  <si>
    <t>Programme 214 "Soutien à la politique de l'éducation nationale"</t>
  </si>
  <si>
    <t>Programme 139 "Enseignement privé du 1er et du 2nd degrés"</t>
  </si>
  <si>
    <t>Type de prestation</t>
  </si>
  <si>
    <t>Bénéficiaires</t>
  </si>
  <si>
    <t>Aide aux enfants handicapés</t>
  </si>
  <si>
    <t>Aide aux vacances</t>
  </si>
  <si>
    <t>Sous-total</t>
  </si>
  <si>
    <t>Aide à la restauration (nombre de repas)</t>
  </si>
  <si>
    <t>Soutien à la politique de l'éducation nationale</t>
  </si>
  <si>
    <t>TOTAL</t>
  </si>
  <si>
    <t>Aix-Marseille</t>
  </si>
  <si>
    <t>Amiens</t>
  </si>
  <si>
    <t>Besançon</t>
  </si>
  <si>
    <t>Bordeaux</t>
  </si>
  <si>
    <t>Caen</t>
  </si>
  <si>
    <t>Clermont-Ferrand</t>
  </si>
  <si>
    <t>Corse</t>
  </si>
  <si>
    <t>Créteil</t>
  </si>
  <si>
    <t>Dijon</t>
  </si>
  <si>
    <t>Grenoble</t>
  </si>
  <si>
    <t>Guadeloupe</t>
  </si>
  <si>
    <t>Guyane</t>
  </si>
  <si>
    <t>La Réunion</t>
  </si>
  <si>
    <t>Lille</t>
  </si>
  <si>
    <t>Limoges</t>
  </si>
  <si>
    <t>Lyon</t>
  </si>
  <si>
    <t>Martinique</t>
  </si>
  <si>
    <t>Montpellier</t>
  </si>
  <si>
    <t>Nancy-Metz</t>
  </si>
  <si>
    <t>Nantes</t>
  </si>
  <si>
    <t>Nice</t>
  </si>
  <si>
    <t>Orléans-Tours</t>
  </si>
  <si>
    <t>Paris</t>
  </si>
  <si>
    <t>Poitiers</t>
  </si>
  <si>
    <t>Reims</t>
  </si>
  <si>
    <t>Rennes</t>
  </si>
  <si>
    <t>Rouen</t>
  </si>
  <si>
    <t>Strasbourg</t>
  </si>
  <si>
    <t>Toulouse</t>
  </si>
  <si>
    <t>Versailles</t>
  </si>
  <si>
    <t>Mayotte</t>
  </si>
  <si>
    <t>Environnement professionnel</t>
  </si>
  <si>
    <t>Environnement privé</t>
  </si>
  <si>
    <t>P139</t>
  </si>
  <si>
    <t>Restauration</t>
  </si>
  <si>
    <t>Enfants handicapés</t>
  </si>
  <si>
    <t>Aides aux Vacances</t>
  </si>
  <si>
    <t>total P214+P139</t>
  </si>
  <si>
    <t>TOTAL PIM P. 214 et 139 (par ordre alphabétique)</t>
  </si>
  <si>
    <t>ASIA</t>
  </si>
  <si>
    <t>Dépenses</t>
  </si>
  <si>
    <t>En euros</t>
  </si>
  <si>
    <t>Effectifs</t>
  </si>
  <si>
    <t>Accueil-information-conseil</t>
  </si>
  <si>
    <t>Garde des jeunes enfants et aide aux études</t>
  </si>
  <si>
    <t>Vacances-culture-loisirs</t>
  </si>
  <si>
    <t xml:space="preserve">   -</t>
  </si>
  <si>
    <t xml:space="preserve"> -</t>
  </si>
  <si>
    <t xml:space="preserve">      -</t>
  </si>
  <si>
    <t>P 214</t>
  </si>
  <si>
    <r>
      <t>Enseignement privé du 1er et du 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degrés</t>
    </r>
  </si>
  <si>
    <t>TOTAL PIM P. 214 et 139 (par ordre décroissant)</t>
  </si>
  <si>
    <t>SECOURS</t>
  </si>
  <si>
    <t>Enseignement privé du 1er et du 2nd degrés</t>
  </si>
  <si>
    <t>SECOURS 139</t>
  </si>
  <si>
    <t>SECOURS 214</t>
  </si>
  <si>
    <t>Nombre de secours attribués</t>
  </si>
  <si>
    <t>Actions concertées/Techniciennes d'intervention</t>
  </si>
  <si>
    <t>Equipements spéciaux</t>
  </si>
  <si>
    <t>Centres de vacances</t>
  </si>
  <si>
    <t>Tierce personne</t>
  </si>
  <si>
    <t>Réservation de lits</t>
  </si>
  <si>
    <t>PAS/Centres de réadaptation</t>
  </si>
  <si>
    <t>Techniciennes d'intervention sociale et familiale</t>
  </si>
  <si>
    <t>Dépenses totales</t>
  </si>
  <si>
    <t>en euros</t>
  </si>
  <si>
    <t>Part du ministère</t>
  </si>
  <si>
    <t>Participation du ministère</t>
  </si>
  <si>
    <t>Académies</t>
  </si>
  <si>
    <t>Total France métropolitaine</t>
  </si>
  <si>
    <t xml:space="preserve">Programme 214 
Soutien à la politique de l'éducation nationale </t>
  </si>
  <si>
    <r>
      <t>Programme 139
Enseignement privé du 1er et du 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degrés </t>
    </r>
  </si>
  <si>
    <t xml:space="preserve">TOTAL </t>
  </si>
  <si>
    <t>Total DOM</t>
  </si>
  <si>
    <t>Total programme 214 et 139</t>
  </si>
  <si>
    <t>Soutien  à la politique de l'éducation nationale</t>
  </si>
  <si>
    <t>Agents bénéficiaires</t>
  </si>
  <si>
    <r>
      <t>Enseignement privé du 1er et du 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degrés</t>
    </r>
  </si>
  <si>
    <t>Ayants cause</t>
  </si>
  <si>
    <t>Montant total des secours
 (en euros)</t>
  </si>
  <si>
    <t>Montant moyen accordé 
(en euros)</t>
  </si>
  <si>
    <t>Montant maximum accordé 
(en euros)</t>
  </si>
  <si>
    <t>Enseignement privé du 1er 
et du 2nd degrés</t>
  </si>
  <si>
    <t>Soutien à la politique de l'éducation nationale 
(%)</t>
  </si>
  <si>
    <r>
      <t>Enseignement privé du 1er et du 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degrés
 (%)</t>
    </r>
  </si>
  <si>
    <t>Restauration P214</t>
  </si>
  <si>
    <t>Restauration P139</t>
  </si>
  <si>
    <t>Enfants handicapés P214</t>
  </si>
  <si>
    <t>Enfants handicapés P139</t>
  </si>
  <si>
    <t>Vacances P214</t>
  </si>
  <si>
    <t>Vacances P139</t>
  </si>
  <si>
    <t>TOTAL GENERAL</t>
  </si>
  <si>
    <t>Aides aux vacances</t>
  </si>
  <si>
    <t>AIX-MARSEILLE</t>
  </si>
  <si>
    <t>AMIENS</t>
  </si>
  <si>
    <t>BESANCON</t>
  </si>
  <si>
    <t>BORDEAUX</t>
  </si>
  <si>
    <t>CAEN</t>
  </si>
  <si>
    <t>CLERMONT-FERRAND</t>
  </si>
  <si>
    <t>CORSE</t>
  </si>
  <si>
    <t>CRETEIL</t>
  </si>
  <si>
    <t>DIJON</t>
  </si>
  <si>
    <t>GRENOBLE</t>
  </si>
  <si>
    <t>GUADELOUPE</t>
  </si>
  <si>
    <t>GUYANE</t>
  </si>
  <si>
    <t>LA REUNION</t>
  </si>
  <si>
    <t>LILLE</t>
  </si>
  <si>
    <t>LIMOGES</t>
  </si>
  <si>
    <t>LYON</t>
  </si>
  <si>
    <t>MARTINIQUE</t>
  </si>
  <si>
    <t>MONTPELLIER</t>
  </si>
  <si>
    <t>NANCY-METZ</t>
  </si>
  <si>
    <t>NANTES</t>
  </si>
  <si>
    <t>NICE</t>
  </si>
  <si>
    <t>ORLEANS-TOURS</t>
  </si>
  <si>
    <t>PARIS</t>
  </si>
  <si>
    <t>POITIERS</t>
  </si>
  <si>
    <t>REIMS</t>
  </si>
  <si>
    <t>RENNES</t>
  </si>
  <si>
    <t>ROUEN</t>
  </si>
  <si>
    <t>STRASBOURG</t>
  </si>
  <si>
    <t>TOULOUSE</t>
  </si>
  <si>
    <t>VERSAILLES</t>
  </si>
  <si>
    <t>Dépenses (en euros)</t>
  </si>
  <si>
    <r>
      <t>4</t>
    </r>
    <r>
      <rPr>
        <sz val="11"/>
        <color theme="1"/>
        <rFont val="Calibri"/>
        <family val="2"/>
        <scheme val="minor"/>
      </rPr>
      <t>PAS : réseau académique de prévention, d'aide et de suivi.</t>
    </r>
  </si>
  <si>
    <t>Dépenses
(en euros)</t>
  </si>
  <si>
    <t>Secours</t>
  </si>
  <si>
    <t>Nombre de dossiers examinés</t>
  </si>
  <si>
    <t>Enseignants</t>
  </si>
  <si>
    <t>Non enseignants</t>
  </si>
  <si>
    <t>Retraités</t>
  </si>
  <si>
    <t>aux associations et à la MGEN) et évolution rapportée à 2017, par programme LOLF (214 et 139)</t>
  </si>
  <si>
    <t>Evolution 2018/2017 (%)</t>
  </si>
  <si>
    <t>Evolution 2018-2017 (en %)</t>
  </si>
  <si>
    <r>
      <t>4</t>
    </r>
    <r>
      <rPr>
        <i/>
        <sz val="11"/>
        <color indexed="8"/>
        <rFont val="Calibri"/>
        <family val="2"/>
      </rPr>
      <t>Source : DGRH-C1-3, données 2018</t>
    </r>
  </si>
  <si>
    <t>MAYOTTE</t>
  </si>
  <si>
    <t>Total général</t>
  </si>
  <si>
    <r>
      <t>Logement (dont CIV)</t>
    </r>
    <r>
      <rPr>
        <vertAlign val="superscript"/>
        <sz val="11"/>
        <color indexed="8"/>
        <rFont val="Calibri"/>
        <family val="2"/>
      </rPr>
      <t xml:space="preserve"> </t>
    </r>
  </si>
  <si>
    <t>Evolution 2018/2017 (en %)</t>
  </si>
  <si>
    <r>
      <t>4</t>
    </r>
    <r>
      <rPr>
        <i/>
        <sz val="11"/>
        <color indexed="8"/>
        <rFont val="Calibri"/>
        <family val="2"/>
      </rPr>
      <t>Source : DGRH-C1-3, données 2018.</t>
    </r>
  </si>
  <si>
    <r>
      <t>4</t>
    </r>
    <r>
      <rPr>
        <sz val="11"/>
        <color theme="1"/>
        <rFont val="Calibri"/>
        <family val="2"/>
        <scheme val="minor"/>
      </rPr>
      <t>Source : DGRH-C1-3, données 2018.</t>
    </r>
  </si>
  <si>
    <t>Montant des conventionnements</t>
  </si>
  <si>
    <t>nombre de logements réservés</t>
  </si>
  <si>
    <t>Académie de Créteil</t>
  </si>
  <si>
    <t>Académie de Versailles</t>
  </si>
  <si>
    <t>Académie de Lille</t>
  </si>
  <si>
    <t>Académie d'Amiens</t>
  </si>
  <si>
    <t xml:space="preserve">Académies </t>
  </si>
  <si>
    <t>Délégation de crédits</t>
  </si>
  <si>
    <t>Prestations individuelles</t>
  </si>
  <si>
    <t>Prestations</t>
  </si>
  <si>
    <t>Montants</t>
  </si>
  <si>
    <t>Aides aux enfants handicapés</t>
  </si>
  <si>
    <t>Aides aux séjouts d'enfants</t>
  </si>
  <si>
    <t>Retauration</t>
  </si>
  <si>
    <t>Accueil/Info/Conseil</t>
  </si>
  <si>
    <t>Enfance et études</t>
  </si>
  <si>
    <t>Logement</t>
  </si>
  <si>
    <t>Vacances, culture, loisirs</t>
  </si>
  <si>
    <t>Total dépenses administration centrale</t>
  </si>
  <si>
    <t>nombre de solutions de logements réservés</t>
  </si>
  <si>
    <t>Mayotte : installation du Comité départemental d'aide sociale en mars 2019.</t>
  </si>
  <si>
    <r>
      <t>Mayotte</t>
    </r>
    <r>
      <rPr>
        <vertAlign val="superscript"/>
        <sz val="11"/>
        <color indexed="8"/>
        <rFont val="Calibri"/>
        <family val="2"/>
      </rPr>
      <t xml:space="preserve"> (1)</t>
    </r>
  </si>
  <si>
    <t>1 - Les données de l'académie de Mayotte pour l'année 2018 n'étaient pas disponible​, le Comité départemental d'action sociale s'étant installé qu'en mars 2019.​</t>
  </si>
  <si>
    <t>Note : Le total du montant moyen des secours urgents et exceptionnels accordé par les académies correspond à la somme du montant moyen accordé par chacun d'entre elles, rapportée au  nombre d'académies de la série.</t>
  </si>
  <si>
    <t>Tableau 13.1 - Dépenses d'action sociale des académies en 2018 (hors subventions versées</t>
  </si>
  <si>
    <t>Tableau 13.2 - Nombre de bénéficiaires et montant des prestations interministérielles
 à réglementation commune gérées en académie, par programme LOLF, en 2018</t>
  </si>
  <si>
    <t>Tableau 13.3 - Montants et bénéficiaires des prestations ASIA du programme 214
 "Soutien à la politique de l'éducation nationale" en 2018</t>
  </si>
  <si>
    <t>Tableau 13.4 - Mesure ministérielle : Réservation de logements sociaux</t>
  </si>
  <si>
    <t>Tableau 13.5 - Prestations gérées en partenariat avec la MGEN, en 2018</t>
  </si>
  <si>
    <t>Tableau 13.6 - Les dépenses d'action sociale de l'administration centrale (PIM, ASIA, Secours) en 2018</t>
  </si>
  <si>
    <t>Tableau 13.7 - Suite</t>
  </si>
  <si>
    <t>Tableau 13.7- Prestations interministérielles (PIM) en 2018, répartition des dépenses académiques (en euros) par programme et type</t>
  </si>
  <si>
    <t>Tableau 13.8 - Dépenses d'ASIA (en euros) par académie et programme budgétaire, en 2018</t>
  </si>
  <si>
    <t>Tableau 13.9 - Répartition des dépenses totales (en euros) au titre des secours par programme et académie, en 2018</t>
  </si>
  <si>
    <t>Tableau 13.10 - Nombre d'agents bénéficiaires et montants des secours urgents et exceptionnels au titre du programme 214 (secteur scolaire public),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</si>
</sst>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0.0%"/>
    <numFmt numFmtId="167" formatCode="0.0"/>
    <numFmt numFmtId="170" formatCode="#,##0\ &quot;€&quot;"/>
    <numFmt numFmtId="172" formatCode="_(&quot;€&quot;* #,##0.00_);_(&quot;€&quot;* \(#,##0.00\);_(&quot;€&quot;* &quot;-&quot;??_);_(@_)"/>
    <numFmt numFmtId="173" formatCode="0\ %"/>
    <numFmt numFmtId="180" formatCode="#,##0.00\ &quot;€&quot;"/>
    <numFmt numFmtId="182" formatCode="#,##0.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indexed="8"/>
      <name val="Calibri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.9"/>
      <color rgb="FF303030"/>
      <name val="Arial"/>
      <family val="2"/>
    </font>
    <font>
      <sz val="11"/>
      <name val="Calibri"/>
      <family val="2"/>
      <scheme val="minor"/>
    </font>
    <font>
      <i/>
      <sz val="11"/>
      <color rgb="FF953735"/>
      <name val="Webdings"/>
      <family val="1"/>
      <charset val="2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rgb="FF953735"/>
      <name val="Webdings"/>
      <family val="1"/>
      <charset val="2"/>
    </font>
    <font>
      <b/>
      <sz val="1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i/>
      <sz val="12"/>
      <color rgb="FF000000"/>
      <name val="Calibri"/>
      <family val="2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3"/>
      </top>
      <bottom style="medium">
        <color theme="0"/>
      </bottom>
      <diagonal/>
    </border>
    <border>
      <left/>
      <right style="medium">
        <color theme="0"/>
      </right>
      <top style="medium">
        <color theme="3"/>
      </top>
      <bottom/>
      <diagonal/>
    </border>
    <border>
      <left/>
      <right style="medium">
        <color theme="0"/>
      </right>
      <top/>
      <bottom style="medium">
        <color theme="3"/>
      </bottom>
      <diagonal/>
    </border>
    <border>
      <left/>
      <right style="medium">
        <color theme="0"/>
      </right>
      <top style="medium">
        <color theme="3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3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3"/>
      </top>
      <bottom style="medium">
        <color theme="0"/>
      </bottom>
      <diagonal/>
    </border>
    <border>
      <left/>
      <right style="medium">
        <color theme="0"/>
      </right>
      <top style="medium">
        <color theme="3"/>
      </top>
      <bottom style="medium">
        <color theme="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3"/>
      </top>
      <bottom style="medium">
        <color theme="3"/>
      </bottom>
      <diagonal/>
    </border>
    <border>
      <left style="medium">
        <color theme="0"/>
      </left>
      <right/>
      <top style="medium">
        <color theme="3"/>
      </top>
      <bottom style="medium">
        <color theme="3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rgb="FF1F497D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1F497D"/>
      </bottom>
      <diagonal/>
    </border>
    <border>
      <left style="medium">
        <color theme="0"/>
      </left>
      <right style="thin">
        <color theme="0"/>
      </right>
      <top style="medium">
        <color rgb="FF1F497D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3"/>
      </top>
      <bottom/>
      <diagonal/>
    </border>
    <border>
      <left/>
      <right style="thin">
        <color theme="0"/>
      </right>
      <top style="medium">
        <color theme="3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3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rgb="FF1F497D"/>
      </bottom>
      <diagonal/>
    </border>
    <border>
      <left/>
      <right style="thin">
        <color theme="0"/>
      </right>
      <top style="medium">
        <color theme="3"/>
      </top>
      <bottom style="medium">
        <color theme="3"/>
      </bottom>
      <diagonal/>
    </border>
    <border>
      <left style="medium">
        <color theme="0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0"/>
      </top>
      <bottom style="medium">
        <color theme="3"/>
      </bottom>
      <diagonal/>
    </border>
    <border>
      <left style="medium">
        <color theme="0"/>
      </left>
      <right style="medium">
        <color theme="0"/>
      </right>
      <top style="medium">
        <color theme="3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3"/>
      </bottom>
      <diagonal/>
    </border>
    <border>
      <left style="medium">
        <color theme="0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</borders>
  <cellStyleXfs count="90">
    <xf numFmtId="0" fontId="0" fillId="0" borderId="0"/>
    <xf numFmtId="44" fontId="5" fillId="0" borderId="0" applyFont="0" applyFill="0" applyBorder="0" applyAlignment="0" applyProtection="0"/>
    <xf numFmtId="172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Border="0" applyProtection="0"/>
    <xf numFmtId="0" fontId="9" fillId="0" borderId="0" applyNumberFormat="0" applyFill="0" applyBorder="0" applyAlignment="0" applyProtection="0"/>
    <xf numFmtId="0" fontId="13" fillId="0" borderId="0" applyBorder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3" fontId="5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</cellStyleXfs>
  <cellXfs count="210">
    <xf numFmtId="0" fontId="0" fillId="0" borderId="0" xfId="0"/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6" fillId="0" borderId="0" xfId="0" applyFont="1"/>
    <xf numFmtId="166" fontId="12" fillId="0" borderId="0" xfId="74" applyNumberFormat="1" applyFont="1"/>
    <xf numFmtId="0" fontId="0" fillId="0" borderId="0" xfId="0" applyBorder="1"/>
    <xf numFmtId="0" fontId="0" fillId="0" borderId="7" xfId="0" applyBorder="1"/>
    <xf numFmtId="0" fontId="15" fillId="0" borderId="7" xfId="0" applyFont="1" applyBorder="1"/>
    <xf numFmtId="0" fontId="0" fillId="0" borderId="8" xfId="0" applyBorder="1"/>
    <xf numFmtId="166" fontId="0" fillId="0" borderId="0" xfId="0" applyNumberFormat="1"/>
    <xf numFmtId="166" fontId="17" fillId="0" borderId="9" xfId="74" applyNumberFormat="1" applyFont="1" applyBorder="1" applyAlignment="1">
      <alignment shrinkToFit="1"/>
    </xf>
    <xf numFmtId="0" fontId="18" fillId="0" borderId="0" xfId="0" applyFont="1"/>
    <xf numFmtId="0" fontId="0" fillId="0" borderId="1" xfId="0" applyBorder="1"/>
    <xf numFmtId="3" fontId="0" fillId="0" borderId="1" xfId="0" applyNumberFormat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3" fontId="0" fillId="3" borderId="1" xfId="0" applyNumberFormat="1" applyFill="1" applyBorder="1"/>
    <xf numFmtId="3" fontId="0" fillId="0" borderId="0" xfId="0" applyNumberFormat="1"/>
    <xf numFmtId="0" fontId="4" fillId="4" borderId="1" xfId="0" applyFont="1" applyFill="1" applyBorder="1" applyAlignment="1">
      <alignment horizontal="left" vertical="center"/>
    </xf>
    <xf numFmtId="3" fontId="15" fillId="4" borderId="1" xfId="0" applyNumberFormat="1" applyFont="1" applyFill="1" applyBorder="1"/>
    <xf numFmtId="0" fontId="19" fillId="0" borderId="0" xfId="0" applyFont="1"/>
    <xf numFmtId="0" fontId="19" fillId="0" borderId="0" xfId="0" applyFont="1" applyBorder="1"/>
    <xf numFmtId="10" fontId="0" fillId="0" borderId="0" xfId="0" applyNumberFormat="1"/>
    <xf numFmtId="0" fontId="15" fillId="0" borderId="0" xfId="0" applyFont="1" applyBorder="1"/>
    <xf numFmtId="0" fontId="20" fillId="0" borderId="0" xfId="0" applyFont="1"/>
    <xf numFmtId="3" fontId="5" fillId="0" borderId="1" xfId="42" applyNumberFormat="1" applyFont="1" applyFill="1" applyBorder="1"/>
    <xf numFmtId="0" fontId="4" fillId="0" borderId="1" xfId="42" applyFont="1" applyFill="1" applyBorder="1" applyAlignment="1">
      <alignment horizontal="left" vertical="center"/>
    </xf>
    <xf numFmtId="3" fontId="4" fillId="0" borderId="1" xfId="42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22" fillId="0" borderId="0" xfId="0" applyFont="1"/>
    <xf numFmtId="3" fontId="12" fillId="0" borderId="10" xfId="74" applyNumberFormat="1" applyFont="1" applyBorder="1"/>
    <xf numFmtId="3" fontId="15" fillId="0" borderId="10" xfId="74" applyNumberFormat="1" applyFont="1" applyBorder="1"/>
    <xf numFmtId="3" fontId="0" fillId="0" borderId="10" xfId="0" applyNumberForma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0" fontId="15" fillId="2" borderId="11" xfId="0" applyFont="1" applyFill="1" applyBorder="1" applyAlignment="1">
      <alignment horizontal="center" vertical="center"/>
    </xf>
    <xf numFmtId="3" fontId="0" fillId="5" borderId="12" xfId="0" applyNumberFormat="1" applyFill="1" applyBorder="1"/>
    <xf numFmtId="3" fontId="0" fillId="2" borderId="6" xfId="0" applyNumberFormat="1" applyFill="1" applyBorder="1"/>
    <xf numFmtId="3" fontId="0" fillId="5" borderId="6" xfId="0" applyNumberFormat="1" applyFill="1" applyBorder="1"/>
    <xf numFmtId="3" fontId="15" fillId="6" borderId="6" xfId="0" applyNumberFormat="1" applyFont="1" applyFill="1" applyBorder="1"/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3" fontId="15" fillId="2" borderId="21" xfId="0" applyNumberFormat="1" applyFont="1" applyFill="1" applyBorder="1"/>
    <xf numFmtId="3" fontId="0" fillId="0" borderId="10" xfId="0" applyNumberFormat="1" applyBorder="1"/>
    <xf numFmtId="3" fontId="15" fillId="0" borderId="10" xfId="0" applyNumberFormat="1" applyFont="1" applyBorder="1"/>
    <xf numFmtId="0" fontId="4" fillId="0" borderId="22" xfId="0" applyFont="1" applyFill="1" applyBorder="1" applyAlignment="1">
      <alignment horizontal="left" vertical="center"/>
    </xf>
    <xf numFmtId="3" fontId="0" fillId="0" borderId="23" xfId="0" applyNumberFormat="1" applyBorder="1"/>
    <xf numFmtId="0" fontId="4" fillId="0" borderId="19" xfId="0" applyFont="1" applyFill="1" applyBorder="1" applyAlignment="1">
      <alignment horizontal="left" vertical="center"/>
    </xf>
    <xf numFmtId="3" fontId="0" fillId="0" borderId="6" xfId="0" applyNumberFormat="1" applyBorder="1"/>
    <xf numFmtId="3" fontId="0" fillId="0" borderId="24" xfId="0" applyNumberFormat="1" applyBorder="1"/>
    <xf numFmtId="0" fontId="0" fillId="0" borderId="22" xfId="0" applyBorder="1"/>
    <xf numFmtId="0" fontId="0" fillId="0" borderId="19" xfId="0" applyBorder="1"/>
    <xf numFmtId="0" fontId="0" fillId="0" borderId="25" xfId="0" applyBorder="1"/>
    <xf numFmtId="3" fontId="15" fillId="2" borderId="26" xfId="0" applyNumberFormat="1" applyFont="1" applyFill="1" applyBorder="1" applyAlignment="1">
      <alignment vertical="center" wrapText="1"/>
    </xf>
    <xf numFmtId="0" fontId="15" fillId="6" borderId="27" xfId="0" applyFont="1" applyFill="1" applyBorder="1"/>
    <xf numFmtId="0" fontId="15" fillId="6" borderId="19" xfId="0" applyFont="1" applyFill="1" applyBorder="1"/>
    <xf numFmtId="0" fontId="15" fillId="0" borderId="20" xfId="0" applyFont="1" applyBorder="1"/>
    <xf numFmtId="3" fontId="0" fillId="0" borderId="12" xfId="0" applyNumberFormat="1" applyBorder="1"/>
    <xf numFmtId="3" fontId="15" fillId="6" borderId="28" xfId="0" applyNumberFormat="1" applyFont="1" applyFill="1" applyBorder="1"/>
    <xf numFmtId="3" fontId="15" fillId="0" borderId="21" xfId="0" applyNumberFormat="1" applyFont="1" applyBorder="1"/>
    <xf numFmtId="3" fontId="0" fillId="0" borderId="11" xfId="0" applyNumberFormat="1" applyBorder="1"/>
    <xf numFmtId="3" fontId="15" fillId="6" borderId="29" xfId="0" applyNumberFormat="1" applyFont="1" applyFill="1" applyBorder="1"/>
    <xf numFmtId="0" fontId="23" fillId="0" borderId="0" xfId="0" applyFont="1" applyAlignment="1">
      <alignment horizontal="center"/>
    </xf>
    <xf numFmtId="0" fontId="4" fillId="0" borderId="20" xfId="0" applyFont="1" applyFill="1" applyBorder="1" applyAlignment="1">
      <alignment horizontal="left" vertical="center"/>
    </xf>
    <xf numFmtId="0" fontId="18" fillId="0" borderId="0" xfId="0" applyFont="1" applyBorder="1"/>
    <xf numFmtId="0" fontId="0" fillId="0" borderId="19" xfId="0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15" fillId="7" borderId="1" xfId="0" applyFont="1" applyFill="1" applyBorder="1"/>
    <xf numFmtId="3" fontId="15" fillId="7" borderId="1" xfId="0" applyNumberFormat="1" applyFont="1" applyFill="1" applyBorder="1"/>
    <xf numFmtId="0" fontId="15" fillId="8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3" fontId="0" fillId="9" borderId="1" xfId="0" applyNumberFormat="1" applyFill="1" applyBorder="1"/>
    <xf numFmtId="3" fontId="15" fillId="9" borderId="1" xfId="0" applyNumberFormat="1" applyFont="1" applyFill="1" applyBorder="1"/>
    <xf numFmtId="3" fontId="0" fillId="10" borderId="1" xfId="0" applyNumberFormat="1" applyFill="1" applyBorder="1"/>
    <xf numFmtId="0" fontId="15" fillId="10" borderId="1" xfId="0" applyFont="1" applyFill="1" applyBorder="1" applyAlignment="1">
      <alignment horizontal="center" vertical="center" wrapText="1"/>
    </xf>
    <xf numFmtId="0" fontId="5" fillId="0" borderId="3" xfId="42" applyFont="1" applyBorder="1"/>
    <xf numFmtId="3" fontId="5" fillId="0" borderId="3" xfId="42" applyNumberFormat="1" applyFont="1" applyBorder="1"/>
    <xf numFmtId="0" fontId="15" fillId="2" borderId="20" xfId="0" applyFont="1" applyFill="1" applyBorder="1" applyAlignment="1">
      <alignment horizontal="right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24" fillId="0" borderId="0" xfId="0" applyFont="1"/>
    <xf numFmtId="3" fontId="0" fillId="0" borderId="1" xfId="0" applyNumberFormat="1" applyFont="1" applyBorder="1"/>
    <xf numFmtId="3" fontId="17" fillId="0" borderId="1" xfId="0" applyNumberFormat="1" applyFont="1" applyBorder="1"/>
    <xf numFmtId="0" fontId="15" fillId="2" borderId="2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0" fillId="0" borderId="4" xfId="0" applyBorder="1"/>
    <xf numFmtId="9" fontId="12" fillId="0" borderId="0" xfId="74" applyNumberFormat="1" applyFont="1"/>
    <xf numFmtId="167" fontId="0" fillId="0" borderId="6" xfId="0" applyNumberFormat="1" applyBorder="1"/>
    <xf numFmtId="167" fontId="12" fillId="0" borderId="6" xfId="74" applyNumberFormat="1" applyFont="1" applyBorder="1"/>
    <xf numFmtId="167" fontId="0" fillId="0" borderId="24" xfId="0" applyNumberFormat="1" applyBorder="1"/>
    <xf numFmtId="167" fontId="0" fillId="0" borderId="32" xfId="0" applyNumberFormat="1" applyBorder="1" applyAlignment="1">
      <alignment shrinkToFit="1"/>
    </xf>
    <xf numFmtId="167" fontId="12" fillId="0" borderId="0" xfId="74" applyNumberFormat="1" applyFont="1" applyBorder="1" applyAlignment="1">
      <alignment shrinkToFit="1"/>
    </xf>
    <xf numFmtId="167" fontId="0" fillId="0" borderId="0" xfId="0" applyNumberFormat="1" applyBorder="1" applyAlignment="1">
      <alignment shrinkToFit="1"/>
    </xf>
    <xf numFmtId="167" fontId="12" fillId="0" borderId="0" xfId="74" applyNumberFormat="1" applyFont="1" applyBorder="1"/>
    <xf numFmtId="167" fontId="0" fillId="0" borderId="0" xfId="0" applyNumberFormat="1" applyBorder="1"/>
    <xf numFmtId="167" fontId="0" fillId="0" borderId="0" xfId="0" applyNumberFormat="1"/>
    <xf numFmtId="167" fontId="12" fillId="0" borderId="23" xfId="74" applyNumberFormat="1" applyFont="1" applyBorder="1"/>
    <xf numFmtId="167" fontId="15" fillId="6" borderId="6" xfId="0" applyNumberFormat="1" applyFont="1" applyFill="1" applyBorder="1"/>
    <xf numFmtId="167" fontId="15" fillId="6" borderId="6" xfId="74" applyNumberFormat="1" applyFont="1" applyFill="1" applyBorder="1"/>
    <xf numFmtId="167" fontId="15" fillId="0" borderId="28" xfId="74" applyNumberFormat="1" applyFont="1" applyBorder="1"/>
    <xf numFmtId="167" fontId="0" fillId="0" borderId="10" xfId="0" applyNumberFormat="1" applyBorder="1"/>
    <xf numFmtId="167" fontId="15" fillId="6" borderId="24" xfId="74" applyNumberFormat="1" applyFont="1" applyFill="1" applyBorder="1"/>
    <xf numFmtId="167" fontId="15" fillId="6" borderId="24" xfId="0" applyNumberFormat="1" applyFont="1" applyFill="1" applyBorder="1"/>
    <xf numFmtId="167" fontId="15" fillId="0" borderId="29" xfId="0" applyNumberFormat="1" applyFont="1" applyBorder="1"/>
    <xf numFmtId="2" fontId="0" fillId="0" borderId="32" xfId="0" applyNumberFormat="1" applyBorder="1" applyAlignment="1">
      <alignment shrinkToFit="1"/>
    </xf>
    <xf numFmtId="167" fontId="15" fillId="0" borderId="6" xfId="0" applyNumberFormat="1" applyFont="1" applyBorder="1"/>
    <xf numFmtId="0" fontId="0" fillId="0" borderId="0" xfId="0"/>
    <xf numFmtId="3" fontId="0" fillId="0" borderId="2" xfId="0" applyNumberFormat="1" applyBorder="1"/>
    <xf numFmtId="3" fontId="5" fillId="0" borderId="5" xfId="42" applyNumberFormat="1" applyFont="1" applyBorder="1"/>
    <xf numFmtId="0" fontId="14" fillId="0" borderId="1" xfId="50" applyBorder="1"/>
    <xf numFmtId="3" fontId="14" fillId="0" borderId="1" xfId="50" applyNumberFormat="1" applyBorder="1"/>
    <xf numFmtId="0" fontId="15" fillId="2" borderId="30" xfId="0" applyFont="1" applyFill="1" applyBorder="1" applyAlignment="1">
      <alignment horizontal="center" vertical="center" wrapText="1"/>
    </xf>
    <xf numFmtId="3" fontId="15" fillId="2" borderId="33" xfId="0" applyNumberFormat="1" applyFont="1" applyFill="1" applyBorder="1" applyAlignment="1">
      <alignment horizontal="center" vertical="center" wrapText="1"/>
    </xf>
    <xf numFmtId="3" fontId="15" fillId="2" borderId="34" xfId="0" applyNumberFormat="1" applyFont="1" applyFill="1" applyBorder="1" applyAlignment="1">
      <alignment horizontal="center" vertical="center" wrapText="1"/>
    </xf>
    <xf numFmtId="3" fontId="0" fillId="0" borderId="35" xfId="0" applyNumberFormat="1" applyBorder="1"/>
    <xf numFmtId="167" fontId="12" fillId="0" borderId="24" xfId="74" applyNumberFormat="1" applyFont="1" applyBorder="1"/>
    <xf numFmtId="167" fontId="12" fillId="0" borderId="9" xfId="74" applyNumberFormat="1" applyFont="1" applyBorder="1" applyAlignment="1">
      <alignment shrinkToFit="1"/>
    </xf>
    <xf numFmtId="167" fontId="12" fillId="0" borderId="32" xfId="74" applyNumberFormat="1" applyFont="1" applyBorder="1"/>
    <xf numFmtId="167" fontId="17" fillId="0" borderId="32" xfId="74" applyNumberFormat="1" applyFont="1" applyBorder="1" applyAlignment="1">
      <alignment shrinkToFit="1"/>
    </xf>
    <xf numFmtId="167" fontId="17" fillId="0" borderId="32" xfId="74" applyNumberFormat="1" applyFont="1" applyBorder="1"/>
    <xf numFmtId="167" fontId="0" fillId="0" borderId="23" xfId="0" applyNumberFormat="1" applyBorder="1" applyAlignment="1">
      <alignment horizontal="right"/>
    </xf>
    <xf numFmtId="167" fontId="12" fillId="0" borderId="6" xfId="74" applyNumberFormat="1" applyFont="1" applyBorder="1" applyAlignment="1">
      <alignment horizontal="right"/>
    </xf>
    <xf numFmtId="167" fontId="25" fillId="0" borderId="32" xfId="74" applyNumberFormat="1" applyFont="1" applyBorder="1" applyAlignment="1">
      <alignment horizontal="right"/>
    </xf>
    <xf numFmtId="0" fontId="0" fillId="11" borderId="36" xfId="0" applyFont="1" applyFill="1" applyBorder="1"/>
    <xf numFmtId="0" fontId="0" fillId="12" borderId="36" xfId="0" applyFont="1" applyFill="1" applyBorder="1"/>
    <xf numFmtId="2" fontId="0" fillId="0" borderId="6" xfId="0" applyNumberFormat="1" applyBorder="1"/>
    <xf numFmtId="0" fontId="0" fillId="12" borderId="37" xfId="0" applyFont="1" applyFill="1" applyBorder="1"/>
    <xf numFmtId="0" fontId="15" fillId="12" borderId="38" xfId="0" applyFont="1" applyFill="1" applyBorder="1"/>
    <xf numFmtId="3" fontId="12" fillId="12" borderId="39" xfId="74" applyNumberFormat="1" applyFont="1" applyFill="1" applyBorder="1" applyAlignment="1">
      <alignment horizontal="center" vertical="center"/>
    </xf>
    <xf numFmtId="3" fontId="12" fillId="11" borderId="40" xfId="74" applyNumberFormat="1" applyFont="1" applyFill="1" applyBorder="1" applyAlignment="1">
      <alignment horizontal="center" vertical="center"/>
    </xf>
    <xf numFmtId="3" fontId="12" fillId="12" borderId="40" xfId="74" applyNumberFormat="1" applyFont="1" applyFill="1" applyBorder="1" applyAlignment="1">
      <alignment horizontal="center" vertical="center"/>
    </xf>
    <xf numFmtId="0" fontId="15" fillId="12" borderId="38" xfId="0" applyFont="1" applyFill="1" applyBorder="1" applyAlignment="1">
      <alignment horizontal="center" vertical="center"/>
    </xf>
    <xf numFmtId="166" fontId="12" fillId="0" borderId="0" xfId="74" applyNumberFormat="1" applyFont="1"/>
    <xf numFmtId="0" fontId="15" fillId="2" borderId="41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right" vertical="center" wrapText="1"/>
    </xf>
    <xf numFmtId="0" fontId="0" fillId="11" borderId="42" xfId="0" applyFont="1" applyFill="1" applyBorder="1"/>
    <xf numFmtId="180" fontId="12" fillId="11" borderId="43" xfId="74" applyNumberFormat="1" applyFont="1" applyFill="1" applyBorder="1"/>
    <xf numFmtId="0" fontId="0" fillId="11" borderId="44" xfId="0" applyFont="1" applyFill="1" applyBorder="1"/>
    <xf numFmtId="180" fontId="12" fillId="11" borderId="45" xfId="74" applyNumberFormat="1" applyFont="1" applyFill="1" applyBorder="1"/>
    <xf numFmtId="0" fontId="0" fillId="12" borderId="42" xfId="0" applyFont="1" applyFill="1" applyBorder="1"/>
    <xf numFmtId="180" fontId="12" fillId="12" borderId="43" xfId="74" applyNumberFormat="1" applyFont="1" applyFill="1" applyBorder="1"/>
    <xf numFmtId="0" fontId="0" fillId="12" borderId="44" xfId="0" applyFont="1" applyFill="1" applyBorder="1"/>
    <xf numFmtId="180" fontId="0" fillId="12" borderId="44" xfId="0" applyNumberFormat="1" applyFont="1" applyFill="1" applyBorder="1"/>
    <xf numFmtId="0" fontId="15" fillId="12" borderId="46" xfId="0" applyFont="1" applyFill="1" applyBorder="1"/>
    <xf numFmtId="180" fontId="15" fillId="12" borderId="46" xfId="0" applyNumberFormat="1" applyFont="1" applyFill="1" applyBorder="1"/>
    <xf numFmtId="0" fontId="0" fillId="11" borderId="47" xfId="0" applyFont="1" applyFill="1" applyBorder="1"/>
    <xf numFmtId="180" fontId="12" fillId="11" borderId="48" xfId="74" applyNumberFormat="1" applyFont="1" applyFill="1" applyBorder="1"/>
    <xf numFmtId="0" fontId="26" fillId="12" borderId="36" xfId="0" applyFont="1" applyFill="1" applyBorder="1"/>
    <xf numFmtId="180" fontId="26" fillId="12" borderId="40" xfId="74" applyNumberFormat="1" applyFont="1" applyFill="1" applyBorder="1"/>
    <xf numFmtId="0" fontId="26" fillId="11" borderId="36" xfId="0" applyFont="1" applyFill="1" applyBorder="1"/>
    <xf numFmtId="180" fontId="26" fillId="11" borderId="40" xfId="74" applyNumberFormat="1" applyFont="1" applyFill="1" applyBorder="1"/>
    <xf numFmtId="180" fontId="26" fillId="12" borderId="36" xfId="0" applyNumberFormat="1" applyFont="1" applyFill="1" applyBorder="1"/>
    <xf numFmtId="166" fontId="12" fillId="0" borderId="0" xfId="74" applyNumberFormat="1" applyFont="1" applyAlignment="1">
      <alignment horizontal="left"/>
    </xf>
    <xf numFmtId="167" fontId="12" fillId="0" borderId="10" xfId="74" applyNumberFormat="1" applyFont="1" applyBorder="1" applyAlignment="1">
      <alignment horizontal="right"/>
    </xf>
    <xf numFmtId="167" fontId="12" fillId="0" borderId="23" xfId="74" applyNumberFormat="1" applyFont="1" applyBorder="1" applyAlignment="1">
      <alignment horizontal="right"/>
    </xf>
    <xf numFmtId="182" fontId="12" fillId="12" borderId="39" xfId="74" applyNumberFormat="1" applyFont="1" applyFill="1" applyBorder="1"/>
    <xf numFmtId="182" fontId="12" fillId="11" borderId="40" xfId="74" applyNumberFormat="1" applyFont="1" applyFill="1" applyBorder="1"/>
    <xf numFmtId="182" fontId="12" fillId="12" borderId="40" xfId="74" applyNumberFormat="1" applyFont="1" applyFill="1" applyBorder="1"/>
    <xf numFmtId="170" fontId="12" fillId="12" borderId="39" xfId="74" applyNumberFormat="1" applyFont="1" applyFill="1" applyBorder="1"/>
    <xf numFmtId="170" fontId="12" fillId="11" borderId="40" xfId="74" applyNumberFormat="1" applyFont="1" applyFill="1" applyBorder="1"/>
    <xf numFmtId="170" fontId="15" fillId="12" borderId="38" xfId="0" applyNumberFormat="1" applyFont="1" applyFill="1" applyBorder="1"/>
    <xf numFmtId="170" fontId="12" fillId="12" borderId="40" xfId="74" applyNumberFormat="1" applyFont="1" applyFill="1" applyBorder="1"/>
    <xf numFmtId="167" fontId="15" fillId="0" borderId="23" xfId="74" applyNumberFormat="1" applyFont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Fill="1"/>
    <xf numFmtId="0" fontId="17" fillId="0" borderId="0" xfId="0" applyFont="1" applyFill="1"/>
    <xf numFmtId="0" fontId="15" fillId="2" borderId="11" xfId="0" applyFont="1" applyFill="1" applyBorder="1" applyAlignment="1">
      <alignment horizontal="center" vertical="center" wrapText="1"/>
    </xf>
    <xf numFmtId="1" fontId="12" fillId="0" borderId="0" xfId="74" applyNumberFormat="1" applyFont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1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</cellXfs>
  <cellStyles count="90">
    <cellStyle name="Euro" xfId="1"/>
    <cellStyle name="Euro 2" xfId="2"/>
    <cellStyle name="Euro 2 2" xfId="3"/>
    <cellStyle name="Euro 3" xfId="4"/>
    <cellStyle name="Lien hypertexte 2" xfId="5"/>
    <cellStyle name="Lien hypertexte 2 2" xfId="6"/>
    <cellStyle name="Lien hypertexte 2 3" xfId="7"/>
    <cellStyle name="Lien hypertexte 3" xfId="8"/>
    <cellStyle name="Milliers 2" xfId="9"/>
    <cellStyle name="Milliers 2 2" xfId="10"/>
    <cellStyle name="Milliers 2 2 2" xfId="11"/>
    <cellStyle name="Milliers 2 3" xfId="12"/>
    <cellStyle name="Milliers 2 3 2" xfId="13"/>
    <cellStyle name="Milliers 2 4" xfId="14"/>
    <cellStyle name="Milliers 2 5" xfId="15"/>
    <cellStyle name="Milliers 3" xfId="16"/>
    <cellStyle name="Milliers 3 2" xfId="17"/>
    <cellStyle name="Milliers 3 2 2" xfId="18"/>
    <cellStyle name="Milliers 3 3" xfId="19"/>
    <cellStyle name="Milliers 3 4" xfId="20"/>
    <cellStyle name="Milliers 3 5" xfId="21"/>
    <cellStyle name="Milliers 4" xfId="22"/>
    <cellStyle name="Milliers 5" xfId="23"/>
    <cellStyle name="Milliers 5 2" xfId="24"/>
    <cellStyle name="Milliers 6" xfId="25"/>
    <cellStyle name="Milliers 6 2" xfId="26"/>
    <cellStyle name="Milliers 7" xfId="27"/>
    <cellStyle name="Milliers 8" xfId="28"/>
    <cellStyle name="Milliers 9" xfId="29"/>
    <cellStyle name="Monétaire 2" xfId="30"/>
    <cellStyle name="Monétaire 3" xfId="31"/>
    <cellStyle name="Monétaire 4" xfId="32"/>
    <cellStyle name="Monétaire 4 2" xfId="33"/>
    <cellStyle name="Monétaire 4 2 2" xfId="34"/>
    <cellStyle name="Monétaire 4 3" xfId="35"/>
    <cellStyle name="Monétaire 4 4" xfId="36"/>
    <cellStyle name="Monétaire 4 5" xfId="37"/>
    <cellStyle name="Normal" xfId="0" builtinId="0"/>
    <cellStyle name="Normal 10" xfId="38"/>
    <cellStyle name="Normal 11" xfId="39"/>
    <cellStyle name="Normal 12" xfId="40"/>
    <cellStyle name="Normal 13" xfId="41"/>
    <cellStyle name="Normal 2" xfId="42"/>
    <cellStyle name="Normal 2 2" xfId="43"/>
    <cellStyle name="Normal 2 2 2" xfId="44"/>
    <cellStyle name="Normal 2 2 3" xfId="45"/>
    <cellStyle name="Normal 2 3" xfId="46"/>
    <cellStyle name="Normal 3" xfId="47"/>
    <cellStyle name="Normal 3 2" xfId="48"/>
    <cellStyle name="Normal 3 3" xfId="49"/>
    <cellStyle name="Normal 3 4" xfId="50"/>
    <cellStyle name="Normal 4" xfId="51"/>
    <cellStyle name="Normal 4 2" xfId="52"/>
    <cellStyle name="Normal 4 2 2" xfId="53"/>
    <cellStyle name="Normal 4 2 2 2" xfId="54"/>
    <cellStyle name="Normal 4 2 3" xfId="55"/>
    <cellStyle name="Normal 4 2 3 2" xfId="56"/>
    <cellStyle name="Normal 4 2 4" xfId="57"/>
    <cellStyle name="Normal 4 2 5" xfId="58"/>
    <cellStyle name="Normal 4 2 6" xfId="59"/>
    <cellStyle name="Normal 4 3" xfId="60"/>
    <cellStyle name="Normal 4 3 2" xfId="61"/>
    <cellStyle name="Normal 4 4" xfId="62"/>
    <cellStyle name="Normal 4 5" xfId="63"/>
    <cellStyle name="Normal 5" xfId="64"/>
    <cellStyle name="Normal 5 2" xfId="65"/>
    <cellStyle name="Normal 5 3" xfId="66"/>
    <cellStyle name="Normal 6" xfId="67"/>
    <cellStyle name="Normal 6 2" xfId="68"/>
    <cellStyle name="Normal 6 3" xfId="69"/>
    <cellStyle name="Normal 7" xfId="70"/>
    <cellStyle name="Normal 7 2" xfId="71"/>
    <cellStyle name="Normal 8" xfId="72"/>
    <cellStyle name="Normal 9" xfId="73"/>
    <cellStyle name="Pourcentage" xfId="74" builtinId="5"/>
    <cellStyle name="Pourcentage 2" xfId="75"/>
    <cellStyle name="Pourcentage 2 2" xfId="76"/>
    <cellStyle name="Pourcentage 2 2 2" xfId="77"/>
    <cellStyle name="Pourcentage 2 3" xfId="78"/>
    <cellStyle name="Pourcentage 2 3 2" xfId="79"/>
    <cellStyle name="Pourcentage 2 4" xfId="80"/>
    <cellStyle name="Pourcentage 2 5" xfId="81"/>
    <cellStyle name="Pourcentage 3" xfId="82"/>
    <cellStyle name="Pourcentage 4" xfId="83"/>
    <cellStyle name="Pourcentage 4 2" xfId="84"/>
    <cellStyle name="Pourcentage 5" xfId="85"/>
    <cellStyle name="Pourcentage 6" xfId="86"/>
    <cellStyle name="Pourcentage 7" xfId="87"/>
    <cellStyle name="Pourcentage 8" xfId="88"/>
    <cellStyle name="Texte explicatif 2" xfId="89"/>
  </cellStyles>
  <dxfs count="121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/>
        <right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medium">
          <color theme="0"/>
        </left>
        <right style="medium">
          <color theme="0"/>
        </right>
        <top/>
        <bottom/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medium">
          <color theme="0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medium">
          <color theme="0"/>
        </right>
        <top style="thin">
          <color indexed="64"/>
        </top>
        <bottom style="thin">
          <color indexed="64"/>
        </bottom>
      </border>
    </dxf>
    <dxf>
      <border>
        <top style="medium">
          <color theme="0"/>
        </top>
      </border>
    </dxf>
    <dxf>
      <border diagonalUp="0" diagonalDown="0">
        <left/>
        <right/>
        <top style="medium">
          <color theme="3"/>
        </top>
        <bottom style="medium">
          <color theme="3"/>
        </bottom>
      </border>
    </dxf>
    <dxf>
      <border diagonalUp="0" diagonalDown="0">
        <left style="medium">
          <color theme="0"/>
        </left>
        <right style="medium">
          <color theme="0"/>
        </right>
        <top/>
        <bottom/>
      </border>
    </dxf>
    <dxf>
      <numFmt numFmtId="166" formatCode="0.0%"/>
    </dxf>
    <dxf>
      <numFmt numFmtId="167" formatCode="0.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numFmt numFmtId="3" formatCode="#,##0"/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numFmt numFmtId="3" formatCode="#,##0"/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numFmt numFmtId="3" formatCode="#,##0"/>
    </dxf>
    <dxf>
      <numFmt numFmtId="3" formatCode="#,##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>
        <top style="medium">
          <color theme="0"/>
        </top>
      </border>
    </dxf>
    <dxf>
      <border diagonalUp="0" diagonalDown="0">
        <left/>
        <right/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medium">
          <color theme="3"/>
        </top>
        <bottom style="medium">
          <color theme="3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7" formatCode="0.0"/>
      <alignment horizontal="right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7" formatCode="0.0"/>
      <border diagonalUp="0" diagonalDown="0">
        <left/>
        <right style="medium">
          <color theme="0"/>
        </right>
        <top/>
        <bottom style="medium">
          <color theme="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medium">
          <color theme="0"/>
        </left>
        <right/>
        <top/>
        <bottom style="medium">
          <color theme="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border diagonalUp="0" diagonalDown="0" outline="0">
        <left style="medium">
          <color theme="0"/>
        </left>
        <right style="medium">
          <color theme="0"/>
        </right>
        <top/>
        <bottom style="medium">
          <color theme="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7" formatCode="0.0"/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medium">
          <color theme="3"/>
        </top>
        <bottom style="medium">
          <color theme="3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7" formatCode="0.0"/>
      <border diagonalUp="0" diagonalDown="0" outline="0">
        <left style="medium">
          <color theme="0"/>
        </left>
        <right/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 outline="0">
        <left style="medium">
          <color theme="0"/>
        </left>
        <right style="medium">
          <color theme="0"/>
        </right>
        <top/>
        <bottom style="medium">
          <color theme="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7" formatCode="0.0"/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" formatCode="#,##0"/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medium">
          <color theme="3"/>
        </top>
        <bottom style="medium">
          <color theme="3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medium">
          <color rgb="FF1F497D"/>
        </top>
        <bottom style="medium">
          <color rgb="FF1F497D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0" formatCode="General"/>
      <border diagonalUp="0" diagonalDown="0">
        <left style="medium">
          <color theme="0"/>
        </left>
        <right/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7" formatCode="0.0"/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2" formatCode="0.00"/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Figure 13.1 - Répartition des dépenses d'action sociale en 2018 </a:t>
            </a:r>
          </a:p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par programme budgétaire</a:t>
            </a:r>
            <a:r>
              <a:rPr lang="en-US" sz="1200" baseline="0">
                <a:solidFill>
                  <a:schemeClr val="accent2">
                    <a:lumMod val="75000"/>
                  </a:schemeClr>
                </a:solidFill>
              </a:rPr>
              <a:t> </a:t>
            </a: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(214 et 139)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Figure 10.1 - Répartition des dépenses d'action sociale en 2015 par programme LOLF (214 et 139)</c:v>
          </c:tx>
          <c:explosion val="25"/>
          <c:dPt>
            <c:idx val="0"/>
            <c:bubble3D val="0"/>
            <c:spPr/>
          </c:dPt>
          <c:dPt>
            <c:idx val="1"/>
            <c:bubble3D val="0"/>
            <c:spPr/>
          </c:dPt>
          <c:dLbls>
            <c:dLbl>
              <c:idx val="0"/>
              <c:layout>
                <c:manualLayout>
                  <c:x val="6.2522962275257818E-2"/>
                  <c:y val="-3.948709536307961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465144591459348E-2"/>
                  <c:y val="1.915645960921551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'tableau 13.1 et figure13.1'!$A$21:$A$22</c:f>
              <c:strCache>
                <c:ptCount val="2"/>
                <c:pt idx="0">
                  <c:v>Programme 214 "Soutien à la politique de l'éducation nationale"</c:v>
                </c:pt>
                <c:pt idx="1">
                  <c:v>Programme 139 "Enseignement privé du 1er et du 2nd degrés"</c:v>
                </c:pt>
              </c:strCache>
            </c:strRef>
          </c:cat>
          <c:val>
            <c:numRef>
              <c:f>'tableau 13.1 et figure13.1'!$E$21:$E$22</c:f>
              <c:numCache>
                <c:formatCode>0.0%</c:formatCode>
                <c:ptCount val="2"/>
                <c:pt idx="0">
                  <c:v>0.90842498613957878</c:v>
                </c:pt>
                <c:pt idx="1">
                  <c:v>9.1575013860421189E-2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580685801371601"/>
          <c:y val="0.38558059552900714"/>
          <c:w val="0.3883873677080687"/>
          <c:h val="0.27586239807798318"/>
        </c:manualLayout>
      </c:layout>
      <c:overlay val="0"/>
    </c:legend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Figure 13.2 - Répartition des prestations interministérielles</a:t>
            </a:r>
          </a:p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 (tous programmes) par type, en 2018</a:t>
            </a:r>
          </a:p>
        </c:rich>
      </c:tx>
      <c:layout>
        <c:manualLayout>
          <c:xMode val="edge"/>
          <c:yMode val="edge"/>
          <c:x val="0.22035710680395718"/>
          <c:y val="3.3489826310896094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Figure 10.2 - Répartition des prestations interministérielles (tous programmes) par type, en 2015</c:v>
          </c:tx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</c:dPt>
          <c:dLbls>
            <c:dLbl>
              <c:idx val="0"/>
              <c:layout>
                <c:manualLayout>
                  <c:x val="4.3122659233893093E-2"/>
                  <c:y val="-5.204612301822881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465144591459348E-2"/>
                  <c:y val="1.915645960921551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'tableau 13.2 et figure 13.2'!$A$21:$A$23</c:f>
              <c:strCache>
                <c:ptCount val="3"/>
                <c:pt idx="0">
                  <c:v>Aide aux enfants handicapés</c:v>
                </c:pt>
                <c:pt idx="1">
                  <c:v>Aide aux vacances</c:v>
                </c:pt>
                <c:pt idx="2">
                  <c:v>Aide à la restauration (nombre de repas)</c:v>
                </c:pt>
              </c:strCache>
            </c:strRef>
          </c:cat>
          <c:val>
            <c:numRef>
              <c:f>'tableau 13.2 et figure 13.2'!$C$21:$C$23</c:f>
              <c:numCache>
                <c:formatCode>0%</c:formatCode>
                <c:ptCount val="3"/>
                <c:pt idx="0">
                  <c:v>0.83218348081877347</c:v>
                </c:pt>
                <c:pt idx="1">
                  <c:v>5.3206758086519208E-2</c:v>
                </c:pt>
                <c:pt idx="2">
                  <c:v>0.11460976109470729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8413499394306478"/>
          <c:y val="0.38558059552900714"/>
          <c:w val="0.97235640016151825"/>
          <c:h val="0.66144299360699033"/>
        </c:manualLayout>
      </c:layout>
      <c:overlay val="0"/>
    </c:legend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770349358504"/>
          <c:y val="0.15193186126224315"/>
          <c:w val="0.63297553023263398"/>
          <c:h val="0.706166062940685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13.3 PIM'!$D$41</c:f>
              <c:strCache>
                <c:ptCount val="1"/>
                <c:pt idx="0">
                  <c:v>Restauration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'Figure 13.3 PIM'!$A$42:$A$72</c:f>
              <c:strCache>
                <c:ptCount val="31"/>
                <c:pt idx="0">
                  <c:v>VERSAILLES</c:v>
                </c:pt>
                <c:pt idx="1">
                  <c:v>LILLE</c:v>
                </c:pt>
                <c:pt idx="2">
                  <c:v>CRETEIL</c:v>
                </c:pt>
                <c:pt idx="3">
                  <c:v>RENNES</c:v>
                </c:pt>
                <c:pt idx="4">
                  <c:v>TOULOUSE</c:v>
                </c:pt>
                <c:pt idx="5">
                  <c:v>NANTES</c:v>
                </c:pt>
                <c:pt idx="6">
                  <c:v>BORDEAUX</c:v>
                </c:pt>
                <c:pt idx="7">
                  <c:v>ORLEANS-TOURS</c:v>
                </c:pt>
                <c:pt idx="8">
                  <c:v>GRENOBLE</c:v>
                </c:pt>
                <c:pt idx="9">
                  <c:v>ROUEN</c:v>
                </c:pt>
                <c:pt idx="10">
                  <c:v>AIX-MARSEILLE</c:v>
                </c:pt>
                <c:pt idx="11">
                  <c:v>LYON</c:v>
                </c:pt>
                <c:pt idx="12">
                  <c:v>NANCY-METZ</c:v>
                </c:pt>
                <c:pt idx="13">
                  <c:v>MONTPELLIER</c:v>
                </c:pt>
                <c:pt idx="14">
                  <c:v>PARIS</c:v>
                </c:pt>
                <c:pt idx="15">
                  <c:v>STRASBOURG</c:v>
                </c:pt>
                <c:pt idx="16">
                  <c:v>POITIERS</c:v>
                </c:pt>
                <c:pt idx="17">
                  <c:v>NICE</c:v>
                </c:pt>
                <c:pt idx="18">
                  <c:v>REIMS</c:v>
                </c:pt>
                <c:pt idx="19">
                  <c:v>DIJON</c:v>
                </c:pt>
                <c:pt idx="20">
                  <c:v>AMIENS</c:v>
                </c:pt>
                <c:pt idx="21">
                  <c:v>CLERMONT-FERRAND</c:v>
                </c:pt>
                <c:pt idx="22">
                  <c:v>CAEN</c:v>
                </c:pt>
                <c:pt idx="23">
                  <c:v>BESANCON</c:v>
                </c:pt>
                <c:pt idx="24">
                  <c:v>LA REUNION</c:v>
                </c:pt>
                <c:pt idx="25">
                  <c:v>LIMOGES</c:v>
                </c:pt>
                <c:pt idx="26">
                  <c:v>MARTINIQUE</c:v>
                </c:pt>
                <c:pt idx="27">
                  <c:v>GUYANE</c:v>
                </c:pt>
                <c:pt idx="28">
                  <c:v>GUADELOUPE</c:v>
                </c:pt>
                <c:pt idx="29">
                  <c:v>CORSE</c:v>
                </c:pt>
                <c:pt idx="30">
                  <c:v>MAYOTTE</c:v>
                </c:pt>
              </c:strCache>
            </c:strRef>
          </c:cat>
          <c:val>
            <c:numRef>
              <c:f>'Figure 13.3 PIM'!$D$42:$D$72</c:f>
              <c:numCache>
                <c:formatCode>#,##0</c:formatCode>
                <c:ptCount val="31"/>
                <c:pt idx="0">
                  <c:v>227059</c:v>
                </c:pt>
                <c:pt idx="1">
                  <c:v>64739</c:v>
                </c:pt>
                <c:pt idx="2">
                  <c:v>201803</c:v>
                </c:pt>
                <c:pt idx="3">
                  <c:v>131976</c:v>
                </c:pt>
                <c:pt idx="4">
                  <c:v>185866</c:v>
                </c:pt>
                <c:pt idx="5">
                  <c:v>37984</c:v>
                </c:pt>
                <c:pt idx="6">
                  <c:v>48497</c:v>
                </c:pt>
                <c:pt idx="7">
                  <c:v>9353</c:v>
                </c:pt>
                <c:pt idx="8">
                  <c:v>37324</c:v>
                </c:pt>
                <c:pt idx="9">
                  <c:v>53015</c:v>
                </c:pt>
                <c:pt idx="10">
                  <c:v>49479</c:v>
                </c:pt>
                <c:pt idx="11">
                  <c:v>21307</c:v>
                </c:pt>
                <c:pt idx="12">
                  <c:v>16528</c:v>
                </c:pt>
                <c:pt idx="13">
                  <c:v>13507</c:v>
                </c:pt>
                <c:pt idx="14">
                  <c:v>127348</c:v>
                </c:pt>
                <c:pt idx="15">
                  <c:v>19516</c:v>
                </c:pt>
                <c:pt idx="16">
                  <c:v>25229</c:v>
                </c:pt>
                <c:pt idx="17">
                  <c:v>24290</c:v>
                </c:pt>
                <c:pt idx="18">
                  <c:v>11630</c:v>
                </c:pt>
                <c:pt idx="19">
                  <c:v>13475</c:v>
                </c:pt>
                <c:pt idx="20">
                  <c:v>55184</c:v>
                </c:pt>
                <c:pt idx="21">
                  <c:v>24514</c:v>
                </c:pt>
                <c:pt idx="22">
                  <c:v>31923</c:v>
                </c:pt>
                <c:pt idx="23">
                  <c:v>15122</c:v>
                </c:pt>
                <c:pt idx="24">
                  <c:v>16192</c:v>
                </c:pt>
                <c:pt idx="25">
                  <c:v>19897</c:v>
                </c:pt>
                <c:pt idx="26">
                  <c:v>1493</c:v>
                </c:pt>
                <c:pt idx="27">
                  <c:v>2611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13.3 PIM'!$B$41</c:f>
              <c:strCache>
                <c:ptCount val="1"/>
                <c:pt idx="0">
                  <c:v>Enfants handicapés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'Figure 13.3 PIM'!$A$42:$A$72</c:f>
              <c:strCache>
                <c:ptCount val="31"/>
                <c:pt idx="0">
                  <c:v>VERSAILLES</c:v>
                </c:pt>
                <c:pt idx="1">
                  <c:v>LILLE</c:v>
                </c:pt>
                <c:pt idx="2">
                  <c:v>CRETEIL</c:v>
                </c:pt>
                <c:pt idx="3">
                  <c:v>RENNES</c:v>
                </c:pt>
                <c:pt idx="4">
                  <c:v>TOULOUSE</c:v>
                </c:pt>
                <c:pt idx="5">
                  <c:v>NANTES</c:v>
                </c:pt>
                <c:pt idx="6">
                  <c:v>BORDEAUX</c:v>
                </c:pt>
                <c:pt idx="7">
                  <c:v>ORLEANS-TOURS</c:v>
                </c:pt>
                <c:pt idx="8">
                  <c:v>GRENOBLE</c:v>
                </c:pt>
                <c:pt idx="9">
                  <c:v>ROUEN</c:v>
                </c:pt>
                <c:pt idx="10">
                  <c:v>AIX-MARSEILLE</c:v>
                </c:pt>
                <c:pt idx="11">
                  <c:v>LYON</c:v>
                </c:pt>
                <c:pt idx="12">
                  <c:v>NANCY-METZ</c:v>
                </c:pt>
                <c:pt idx="13">
                  <c:v>MONTPELLIER</c:v>
                </c:pt>
                <c:pt idx="14">
                  <c:v>PARIS</c:v>
                </c:pt>
                <c:pt idx="15">
                  <c:v>STRASBOURG</c:v>
                </c:pt>
                <c:pt idx="16">
                  <c:v>POITIERS</c:v>
                </c:pt>
                <c:pt idx="17">
                  <c:v>NICE</c:v>
                </c:pt>
                <c:pt idx="18">
                  <c:v>REIMS</c:v>
                </c:pt>
                <c:pt idx="19">
                  <c:v>DIJON</c:v>
                </c:pt>
                <c:pt idx="20">
                  <c:v>AMIENS</c:v>
                </c:pt>
                <c:pt idx="21">
                  <c:v>CLERMONT-FERRAND</c:v>
                </c:pt>
                <c:pt idx="22">
                  <c:v>CAEN</c:v>
                </c:pt>
                <c:pt idx="23">
                  <c:v>BESANCON</c:v>
                </c:pt>
                <c:pt idx="24">
                  <c:v>LA REUNION</c:v>
                </c:pt>
                <c:pt idx="25">
                  <c:v>LIMOGES</c:v>
                </c:pt>
                <c:pt idx="26">
                  <c:v>MARTINIQUE</c:v>
                </c:pt>
                <c:pt idx="27">
                  <c:v>GUYANE</c:v>
                </c:pt>
                <c:pt idx="28">
                  <c:v>GUADELOUPE</c:v>
                </c:pt>
                <c:pt idx="29">
                  <c:v>CORSE</c:v>
                </c:pt>
                <c:pt idx="30">
                  <c:v>MAYOTTE</c:v>
                </c:pt>
              </c:strCache>
            </c:strRef>
          </c:cat>
          <c:val>
            <c:numRef>
              <c:f>'Figure 13.3 PIM'!$B$42:$B$72</c:f>
              <c:numCache>
                <c:formatCode>#,##0</c:formatCode>
                <c:ptCount val="31"/>
                <c:pt idx="0">
                  <c:v>968562</c:v>
                </c:pt>
                <c:pt idx="1">
                  <c:v>1073976</c:v>
                </c:pt>
                <c:pt idx="2">
                  <c:v>551316</c:v>
                </c:pt>
                <c:pt idx="3">
                  <c:v>562526</c:v>
                </c:pt>
                <c:pt idx="4">
                  <c:v>515479</c:v>
                </c:pt>
                <c:pt idx="5">
                  <c:v>567450</c:v>
                </c:pt>
                <c:pt idx="6">
                  <c:v>522101</c:v>
                </c:pt>
                <c:pt idx="7">
                  <c:v>529774</c:v>
                </c:pt>
                <c:pt idx="8">
                  <c:v>479069</c:v>
                </c:pt>
                <c:pt idx="9">
                  <c:v>454958</c:v>
                </c:pt>
                <c:pt idx="10">
                  <c:v>427834</c:v>
                </c:pt>
                <c:pt idx="11">
                  <c:v>400054</c:v>
                </c:pt>
                <c:pt idx="12">
                  <c:v>354896</c:v>
                </c:pt>
                <c:pt idx="13">
                  <c:v>363752</c:v>
                </c:pt>
                <c:pt idx="14">
                  <c:v>256239</c:v>
                </c:pt>
                <c:pt idx="15">
                  <c:v>345018</c:v>
                </c:pt>
                <c:pt idx="16">
                  <c:v>313571</c:v>
                </c:pt>
                <c:pt idx="17">
                  <c:v>299301</c:v>
                </c:pt>
                <c:pt idx="18">
                  <c:v>297418</c:v>
                </c:pt>
                <c:pt idx="19">
                  <c:v>264595</c:v>
                </c:pt>
                <c:pt idx="20">
                  <c:v>221274</c:v>
                </c:pt>
                <c:pt idx="21">
                  <c:v>236637</c:v>
                </c:pt>
                <c:pt idx="22">
                  <c:v>207906</c:v>
                </c:pt>
                <c:pt idx="23">
                  <c:v>158295</c:v>
                </c:pt>
                <c:pt idx="24">
                  <c:v>134712</c:v>
                </c:pt>
                <c:pt idx="25">
                  <c:v>78610</c:v>
                </c:pt>
                <c:pt idx="26">
                  <c:v>90678</c:v>
                </c:pt>
                <c:pt idx="27">
                  <c:v>48865</c:v>
                </c:pt>
                <c:pt idx="28">
                  <c:v>38180</c:v>
                </c:pt>
                <c:pt idx="29">
                  <c:v>33085</c:v>
                </c:pt>
                <c:pt idx="30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13.3 PIM'!$C$41</c:f>
              <c:strCache>
                <c:ptCount val="1"/>
                <c:pt idx="0">
                  <c:v>Aides aux Vacances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'Figure 13.3 PIM'!$A$42:$A$72</c:f>
              <c:strCache>
                <c:ptCount val="31"/>
                <c:pt idx="0">
                  <c:v>VERSAILLES</c:v>
                </c:pt>
                <c:pt idx="1">
                  <c:v>LILLE</c:v>
                </c:pt>
                <c:pt idx="2">
                  <c:v>CRETEIL</c:v>
                </c:pt>
                <c:pt idx="3">
                  <c:v>RENNES</c:v>
                </c:pt>
                <c:pt idx="4">
                  <c:v>TOULOUSE</c:v>
                </c:pt>
                <c:pt idx="5">
                  <c:v>NANTES</c:v>
                </c:pt>
                <c:pt idx="6">
                  <c:v>BORDEAUX</c:v>
                </c:pt>
                <c:pt idx="7">
                  <c:v>ORLEANS-TOURS</c:v>
                </c:pt>
                <c:pt idx="8">
                  <c:v>GRENOBLE</c:v>
                </c:pt>
                <c:pt idx="9">
                  <c:v>ROUEN</c:v>
                </c:pt>
                <c:pt idx="10">
                  <c:v>AIX-MARSEILLE</c:v>
                </c:pt>
                <c:pt idx="11">
                  <c:v>LYON</c:v>
                </c:pt>
                <c:pt idx="12">
                  <c:v>NANCY-METZ</c:v>
                </c:pt>
                <c:pt idx="13">
                  <c:v>MONTPELLIER</c:v>
                </c:pt>
                <c:pt idx="14">
                  <c:v>PARIS</c:v>
                </c:pt>
                <c:pt idx="15">
                  <c:v>STRASBOURG</c:v>
                </c:pt>
                <c:pt idx="16">
                  <c:v>POITIERS</c:v>
                </c:pt>
                <c:pt idx="17">
                  <c:v>NICE</c:v>
                </c:pt>
                <c:pt idx="18">
                  <c:v>REIMS</c:v>
                </c:pt>
                <c:pt idx="19">
                  <c:v>DIJON</c:v>
                </c:pt>
                <c:pt idx="20">
                  <c:v>AMIENS</c:v>
                </c:pt>
                <c:pt idx="21">
                  <c:v>CLERMONT-FERRAND</c:v>
                </c:pt>
                <c:pt idx="22">
                  <c:v>CAEN</c:v>
                </c:pt>
                <c:pt idx="23">
                  <c:v>BESANCON</c:v>
                </c:pt>
                <c:pt idx="24">
                  <c:v>LA REUNION</c:v>
                </c:pt>
                <c:pt idx="25">
                  <c:v>LIMOGES</c:v>
                </c:pt>
                <c:pt idx="26">
                  <c:v>MARTINIQUE</c:v>
                </c:pt>
                <c:pt idx="27">
                  <c:v>GUYANE</c:v>
                </c:pt>
                <c:pt idx="28">
                  <c:v>GUADELOUPE</c:v>
                </c:pt>
                <c:pt idx="29">
                  <c:v>CORSE</c:v>
                </c:pt>
                <c:pt idx="30">
                  <c:v>MAYOTTE</c:v>
                </c:pt>
              </c:strCache>
            </c:strRef>
          </c:cat>
          <c:val>
            <c:numRef>
              <c:f>'Figure 13.3 PIM'!$C$42:$C$72</c:f>
              <c:numCache>
                <c:formatCode>#,##0</c:formatCode>
                <c:ptCount val="31"/>
                <c:pt idx="0">
                  <c:v>34079</c:v>
                </c:pt>
                <c:pt idx="1">
                  <c:v>80443</c:v>
                </c:pt>
                <c:pt idx="2">
                  <c:v>21522</c:v>
                </c:pt>
                <c:pt idx="3">
                  <c:v>31859</c:v>
                </c:pt>
                <c:pt idx="4">
                  <c:v>7098</c:v>
                </c:pt>
                <c:pt idx="5">
                  <c:v>80593</c:v>
                </c:pt>
                <c:pt idx="6">
                  <c:v>21610</c:v>
                </c:pt>
                <c:pt idx="7">
                  <c:v>39119</c:v>
                </c:pt>
                <c:pt idx="8">
                  <c:v>38868</c:v>
                </c:pt>
                <c:pt idx="9">
                  <c:v>27694</c:v>
                </c:pt>
                <c:pt idx="10">
                  <c:v>13579</c:v>
                </c:pt>
                <c:pt idx="11">
                  <c:v>16388</c:v>
                </c:pt>
                <c:pt idx="12">
                  <c:v>58315</c:v>
                </c:pt>
                <c:pt idx="13">
                  <c:v>21779</c:v>
                </c:pt>
                <c:pt idx="14">
                  <c:v>11434</c:v>
                </c:pt>
                <c:pt idx="15">
                  <c:v>17944</c:v>
                </c:pt>
                <c:pt idx="16">
                  <c:v>25140</c:v>
                </c:pt>
                <c:pt idx="17">
                  <c:v>11377</c:v>
                </c:pt>
                <c:pt idx="18">
                  <c:v>11097</c:v>
                </c:pt>
                <c:pt idx="19">
                  <c:v>33036</c:v>
                </c:pt>
                <c:pt idx="20">
                  <c:v>15927</c:v>
                </c:pt>
                <c:pt idx="21">
                  <c:v>15046</c:v>
                </c:pt>
                <c:pt idx="22">
                  <c:v>26043</c:v>
                </c:pt>
                <c:pt idx="23">
                  <c:v>22542</c:v>
                </c:pt>
                <c:pt idx="24">
                  <c:v>707</c:v>
                </c:pt>
                <c:pt idx="25">
                  <c:v>4548</c:v>
                </c:pt>
                <c:pt idx="26">
                  <c:v>874</c:v>
                </c:pt>
                <c:pt idx="27">
                  <c:v>386</c:v>
                </c:pt>
                <c:pt idx="28">
                  <c:v>1220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12672"/>
        <c:axId val="48014464"/>
      </c:barChart>
      <c:catAx>
        <c:axId val="4801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8014464"/>
        <c:crosses val="autoZero"/>
        <c:auto val="1"/>
        <c:lblAlgn val="ctr"/>
        <c:lblOffset val="100"/>
        <c:noMultiLvlLbl val="0"/>
      </c:catAx>
      <c:valAx>
        <c:axId val="4801446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480126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70620328980616554"/>
                <c:y val="0.89660768014252357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fr-FR"/>
                    <a:t>Milliers d'euros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0.13664609315139956"/>
          <c:y val="0.90837696335078533"/>
          <c:w val="0.61863393162811164"/>
          <c:h val="0.93979057591623039"/>
        </c:manualLayout>
      </c:layout>
      <c:overlay val="0"/>
    </c:legend>
    <c:plotVisOnly val="1"/>
    <c:dispBlanksAs val="gap"/>
    <c:showDLblsOverMax val="0"/>
  </c:chart>
  <c:spPr>
    <a:effectLst>
      <a:glow rad="63500">
        <a:schemeClr val="accent6">
          <a:satMod val="175000"/>
          <a:alpha val="40000"/>
        </a:schemeClr>
      </a:glow>
      <a:outerShdw blurRad="50800" dist="50800" dir="5400000" algn="ctr" rotWithShape="0">
        <a:schemeClr val="bg1"/>
      </a:outerShdw>
    </a:effectLst>
  </c:sp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Figure 13.4 - Répartition des dépenses d'ASIA du programme</a:t>
            </a:r>
          </a:p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 "Soutien à la politique de l'éducation nationale" par type, en 2018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61842735598444"/>
          <c:y val="0.26614093233826236"/>
          <c:w val="0.5263672833516565"/>
          <c:h val="0.57266771957009754"/>
        </c:manualLayout>
      </c:layout>
      <c:pie3DChart>
        <c:varyColors val="1"/>
        <c:ser>
          <c:idx val="0"/>
          <c:order val="0"/>
          <c:tx>
            <c:v>Figue 10.4 - Répartion des dépenses d'ASIA du programme "Soutien à la politique de l'éducation nationale" par type, en 2015</c:v>
          </c:tx>
          <c:explosion val="25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FF66FF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chemeClr val="accent6"/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rgbClr val="00B0F0"/>
              </a:solidFill>
            </c:spPr>
          </c:dPt>
          <c:dPt>
            <c:idx val="6"/>
            <c:bubble3D val="0"/>
            <c:spPr>
              <a:solidFill>
                <a:srgbClr val="7030A0"/>
              </a:solidFill>
            </c:spPr>
          </c:dPt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'tableau 13.3 ASIA et figure13.4'!$A$8:$A$14</c:f>
              <c:strCache>
                <c:ptCount val="7"/>
                <c:pt idx="0">
                  <c:v>Restauration</c:v>
                </c:pt>
                <c:pt idx="1">
                  <c:v>Logement (dont CIV) </c:v>
                </c:pt>
                <c:pt idx="2">
                  <c:v>Accueil-information-conseil</c:v>
                </c:pt>
                <c:pt idx="3">
                  <c:v>Garde des jeunes enfants et aide aux études</c:v>
                </c:pt>
                <c:pt idx="4">
                  <c:v>Environnement professionnel</c:v>
                </c:pt>
                <c:pt idx="5">
                  <c:v>Environnement privé</c:v>
                </c:pt>
                <c:pt idx="6">
                  <c:v>Vacances-culture-loisirs</c:v>
                </c:pt>
              </c:strCache>
            </c:strRef>
          </c:cat>
          <c:val>
            <c:numRef>
              <c:f>'tableau 13.3 ASIA et figure13.4'!$F$8:$F$14</c:f>
              <c:numCache>
                <c:formatCode>0.0%</c:formatCode>
                <c:ptCount val="7"/>
                <c:pt idx="0">
                  <c:v>0.11049423797408216</c:v>
                </c:pt>
                <c:pt idx="1">
                  <c:v>0.15165089010093086</c:v>
                </c:pt>
                <c:pt idx="2">
                  <c:v>1.8317552242726624E-2</c:v>
                </c:pt>
                <c:pt idx="3">
                  <c:v>0.40064834713353603</c:v>
                </c:pt>
                <c:pt idx="4">
                  <c:v>7.319627132336616E-2</c:v>
                </c:pt>
                <c:pt idx="5">
                  <c:v>8.8573164010250699E-2</c:v>
                </c:pt>
                <c:pt idx="6">
                  <c:v>0.15711953721510746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353007945516454"/>
          <c:y val="0.34645761385090024"/>
          <c:w val="0.99205448354143011"/>
          <c:h val="0.78740364691255704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67741374019229"/>
          <c:y val="0.13456527893455697"/>
          <c:w val="0.49636897238447042"/>
          <c:h val="0.70234225963114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13.5'!$B$3</c:f>
              <c:strCache>
                <c:ptCount val="1"/>
                <c:pt idx="0">
                  <c:v>Soutien à la politique de l'éducation nationale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13.5'!$A$4:$A$34</c:f>
              <c:strCache>
                <c:ptCount val="31"/>
                <c:pt idx="0">
                  <c:v>CRETEIL</c:v>
                </c:pt>
                <c:pt idx="1">
                  <c:v>LILLE</c:v>
                </c:pt>
                <c:pt idx="2">
                  <c:v>VERSAILLES</c:v>
                </c:pt>
                <c:pt idx="3">
                  <c:v>NANCY-METZ</c:v>
                </c:pt>
                <c:pt idx="4">
                  <c:v>DIJON</c:v>
                </c:pt>
                <c:pt idx="5">
                  <c:v>GRENOBLE</c:v>
                </c:pt>
                <c:pt idx="6">
                  <c:v>PARIS</c:v>
                </c:pt>
                <c:pt idx="7">
                  <c:v>ORLEANS-TOURS</c:v>
                </c:pt>
                <c:pt idx="8">
                  <c:v>REIMS</c:v>
                </c:pt>
                <c:pt idx="9">
                  <c:v>NANTES</c:v>
                </c:pt>
                <c:pt idx="10">
                  <c:v>NICE</c:v>
                </c:pt>
                <c:pt idx="11">
                  <c:v>AIX-MARSEILLE</c:v>
                </c:pt>
                <c:pt idx="12">
                  <c:v>STRASBOURG</c:v>
                </c:pt>
                <c:pt idx="13">
                  <c:v>AMIENS</c:v>
                </c:pt>
                <c:pt idx="14">
                  <c:v>MONTPELLIER</c:v>
                </c:pt>
                <c:pt idx="15">
                  <c:v>LA REUNION</c:v>
                </c:pt>
                <c:pt idx="16">
                  <c:v>GUYANE</c:v>
                </c:pt>
                <c:pt idx="17">
                  <c:v>ROUEN</c:v>
                </c:pt>
                <c:pt idx="18">
                  <c:v>LYON</c:v>
                </c:pt>
                <c:pt idx="19">
                  <c:v>CAEN</c:v>
                </c:pt>
                <c:pt idx="20">
                  <c:v>RENNES</c:v>
                </c:pt>
                <c:pt idx="21">
                  <c:v>BORDEAUX</c:v>
                </c:pt>
                <c:pt idx="22">
                  <c:v>CLERMONT-FERRAND</c:v>
                </c:pt>
                <c:pt idx="23">
                  <c:v>GUADELOUPE</c:v>
                </c:pt>
                <c:pt idx="24">
                  <c:v>MARTINIQUE</c:v>
                </c:pt>
                <c:pt idx="25">
                  <c:v>POITIERS</c:v>
                </c:pt>
                <c:pt idx="26">
                  <c:v>LIMOGES</c:v>
                </c:pt>
                <c:pt idx="27">
                  <c:v>CORSE</c:v>
                </c:pt>
                <c:pt idx="28">
                  <c:v>TOULOUSE</c:v>
                </c:pt>
                <c:pt idx="29">
                  <c:v>BESANCON</c:v>
                </c:pt>
                <c:pt idx="30">
                  <c:v>MAYOTTE</c:v>
                </c:pt>
              </c:strCache>
            </c:strRef>
          </c:cat>
          <c:val>
            <c:numRef>
              <c:f>'Figure 13.5'!$B$4:$B$34</c:f>
              <c:numCache>
                <c:formatCode>#,##0</c:formatCode>
                <c:ptCount val="31"/>
                <c:pt idx="0">
                  <c:v>1117778</c:v>
                </c:pt>
                <c:pt idx="1">
                  <c:v>900536</c:v>
                </c:pt>
                <c:pt idx="2">
                  <c:v>803558</c:v>
                </c:pt>
                <c:pt idx="3">
                  <c:v>552863</c:v>
                </c:pt>
                <c:pt idx="4">
                  <c:v>493489</c:v>
                </c:pt>
                <c:pt idx="5">
                  <c:v>365339</c:v>
                </c:pt>
                <c:pt idx="6">
                  <c:v>302664</c:v>
                </c:pt>
                <c:pt idx="7">
                  <c:v>267604</c:v>
                </c:pt>
                <c:pt idx="8">
                  <c:v>250459</c:v>
                </c:pt>
                <c:pt idx="9">
                  <c:v>246954</c:v>
                </c:pt>
                <c:pt idx="10">
                  <c:v>245427</c:v>
                </c:pt>
                <c:pt idx="11">
                  <c:v>239112</c:v>
                </c:pt>
                <c:pt idx="12">
                  <c:v>226766</c:v>
                </c:pt>
                <c:pt idx="13">
                  <c:v>200122</c:v>
                </c:pt>
                <c:pt idx="14">
                  <c:v>196731</c:v>
                </c:pt>
                <c:pt idx="15">
                  <c:v>181634</c:v>
                </c:pt>
                <c:pt idx="16">
                  <c:v>179109</c:v>
                </c:pt>
                <c:pt idx="17">
                  <c:v>168441</c:v>
                </c:pt>
                <c:pt idx="18">
                  <c:v>161242</c:v>
                </c:pt>
                <c:pt idx="19">
                  <c:v>129042</c:v>
                </c:pt>
                <c:pt idx="20">
                  <c:v>108683</c:v>
                </c:pt>
                <c:pt idx="21">
                  <c:v>107642</c:v>
                </c:pt>
                <c:pt idx="22">
                  <c:v>102629</c:v>
                </c:pt>
                <c:pt idx="23">
                  <c:v>82073</c:v>
                </c:pt>
                <c:pt idx="24">
                  <c:v>73953</c:v>
                </c:pt>
                <c:pt idx="25">
                  <c:v>72900</c:v>
                </c:pt>
                <c:pt idx="26">
                  <c:v>53511</c:v>
                </c:pt>
                <c:pt idx="27">
                  <c:v>49662</c:v>
                </c:pt>
                <c:pt idx="28">
                  <c:v>45858</c:v>
                </c:pt>
                <c:pt idx="29">
                  <c:v>30248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13.5'!$C$3</c:f>
              <c:strCache>
                <c:ptCount val="1"/>
                <c:pt idx="0">
                  <c:v>Enseignement privé du 1er et du 2nd degrés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'Figure 13.5'!$A$4:$A$34</c:f>
              <c:strCache>
                <c:ptCount val="31"/>
                <c:pt idx="0">
                  <c:v>CRETEIL</c:v>
                </c:pt>
                <c:pt idx="1">
                  <c:v>LILLE</c:v>
                </c:pt>
                <c:pt idx="2">
                  <c:v>VERSAILLES</c:v>
                </c:pt>
                <c:pt idx="3">
                  <c:v>NANCY-METZ</c:v>
                </c:pt>
                <c:pt idx="4">
                  <c:v>DIJON</c:v>
                </c:pt>
                <c:pt idx="5">
                  <c:v>GRENOBLE</c:v>
                </c:pt>
                <c:pt idx="6">
                  <c:v>PARIS</c:v>
                </c:pt>
                <c:pt idx="7">
                  <c:v>ORLEANS-TOURS</c:v>
                </c:pt>
                <c:pt idx="8">
                  <c:v>REIMS</c:v>
                </c:pt>
                <c:pt idx="9">
                  <c:v>NANTES</c:v>
                </c:pt>
                <c:pt idx="10">
                  <c:v>NICE</c:v>
                </c:pt>
                <c:pt idx="11">
                  <c:v>AIX-MARSEILLE</c:v>
                </c:pt>
                <c:pt idx="12">
                  <c:v>STRASBOURG</c:v>
                </c:pt>
                <c:pt idx="13">
                  <c:v>AMIENS</c:v>
                </c:pt>
                <c:pt idx="14">
                  <c:v>MONTPELLIER</c:v>
                </c:pt>
                <c:pt idx="15">
                  <c:v>LA REUNION</c:v>
                </c:pt>
                <c:pt idx="16">
                  <c:v>GUYANE</c:v>
                </c:pt>
                <c:pt idx="17">
                  <c:v>ROUEN</c:v>
                </c:pt>
                <c:pt idx="18">
                  <c:v>LYON</c:v>
                </c:pt>
                <c:pt idx="19">
                  <c:v>CAEN</c:v>
                </c:pt>
                <c:pt idx="20">
                  <c:v>RENNES</c:v>
                </c:pt>
                <c:pt idx="21">
                  <c:v>BORDEAUX</c:v>
                </c:pt>
                <c:pt idx="22">
                  <c:v>CLERMONT-FERRAND</c:v>
                </c:pt>
                <c:pt idx="23">
                  <c:v>GUADELOUPE</c:v>
                </c:pt>
                <c:pt idx="24">
                  <c:v>MARTINIQUE</c:v>
                </c:pt>
                <c:pt idx="25">
                  <c:v>POITIERS</c:v>
                </c:pt>
                <c:pt idx="26">
                  <c:v>LIMOGES</c:v>
                </c:pt>
                <c:pt idx="27">
                  <c:v>CORSE</c:v>
                </c:pt>
                <c:pt idx="28">
                  <c:v>TOULOUSE</c:v>
                </c:pt>
                <c:pt idx="29">
                  <c:v>BESANCON</c:v>
                </c:pt>
                <c:pt idx="30">
                  <c:v>MAYOTTE</c:v>
                </c:pt>
              </c:strCache>
            </c:strRef>
          </c:cat>
          <c:val>
            <c:numRef>
              <c:f>'Figure 13.5'!$C$4:$C$34</c:f>
              <c:numCache>
                <c:formatCode>#,##0</c:formatCode>
                <c:ptCount val="31"/>
                <c:pt idx="0">
                  <c:v>11028</c:v>
                </c:pt>
                <c:pt idx="1">
                  <c:v>146329</c:v>
                </c:pt>
                <c:pt idx="2">
                  <c:v>40468</c:v>
                </c:pt>
                <c:pt idx="3">
                  <c:v>46087</c:v>
                </c:pt>
                <c:pt idx="4">
                  <c:v>31699</c:v>
                </c:pt>
                <c:pt idx="5">
                  <c:v>27038</c:v>
                </c:pt>
                <c:pt idx="6">
                  <c:v>22240</c:v>
                </c:pt>
                <c:pt idx="7">
                  <c:v>16536</c:v>
                </c:pt>
                <c:pt idx="8">
                  <c:v>15974</c:v>
                </c:pt>
                <c:pt idx="9">
                  <c:v>59975</c:v>
                </c:pt>
                <c:pt idx="10">
                  <c:v>11389</c:v>
                </c:pt>
                <c:pt idx="11">
                  <c:v>6305</c:v>
                </c:pt>
                <c:pt idx="12">
                  <c:v>21915</c:v>
                </c:pt>
                <c:pt idx="13">
                  <c:v>7315</c:v>
                </c:pt>
                <c:pt idx="14">
                  <c:v>6942</c:v>
                </c:pt>
                <c:pt idx="15">
                  <c:v>1464</c:v>
                </c:pt>
                <c:pt idx="16">
                  <c:v>1200</c:v>
                </c:pt>
                <c:pt idx="17">
                  <c:v>8603</c:v>
                </c:pt>
                <c:pt idx="18">
                  <c:v>13940</c:v>
                </c:pt>
                <c:pt idx="19">
                  <c:v>40058</c:v>
                </c:pt>
                <c:pt idx="20">
                  <c:v>13450</c:v>
                </c:pt>
                <c:pt idx="21">
                  <c:v>3934</c:v>
                </c:pt>
                <c:pt idx="22">
                  <c:v>14006</c:v>
                </c:pt>
                <c:pt idx="23">
                  <c:v>5468</c:v>
                </c:pt>
                <c:pt idx="24">
                  <c:v>6746</c:v>
                </c:pt>
                <c:pt idx="25">
                  <c:v>656</c:v>
                </c:pt>
                <c:pt idx="26">
                  <c:v>900</c:v>
                </c:pt>
                <c:pt idx="27">
                  <c:v>0</c:v>
                </c:pt>
                <c:pt idx="28">
                  <c:v>570</c:v>
                </c:pt>
                <c:pt idx="29">
                  <c:v>4480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21984"/>
        <c:axId val="49034368"/>
      </c:barChart>
      <c:catAx>
        <c:axId val="4892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9034368"/>
        <c:crosses val="autoZero"/>
        <c:auto val="1"/>
        <c:lblAlgn val="ctr"/>
        <c:lblOffset val="100"/>
        <c:noMultiLvlLbl val="0"/>
      </c:catAx>
      <c:valAx>
        <c:axId val="49034368"/>
        <c:scaling>
          <c:orientation val="minMax"/>
          <c:max val="1800000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48921984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0.55439933924276774"/>
                <c:y val="0.8725550306211723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fr-FR"/>
                    <a:t>Milliers d'euros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8.937437934458789E-2"/>
          <c:y val="0.90533445319335082"/>
          <c:w val="0.71996027805362461"/>
          <c:h val="0.93733445319335085"/>
        </c:manualLayout>
      </c:layout>
      <c:overlay val="0"/>
    </c:legend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53434846861371"/>
          <c:y val="0.12782455912019261"/>
          <c:w val="0.46143727822531033"/>
          <c:h val="0.728742977375761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13.6'!$B$2</c:f>
              <c:strCache>
                <c:ptCount val="1"/>
                <c:pt idx="0">
                  <c:v>Soutien à la politique de l'éducation nationale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13.6'!$A$3:$A$33</c:f>
              <c:strCache>
                <c:ptCount val="31"/>
                <c:pt idx="0">
                  <c:v>CRETEIL</c:v>
                </c:pt>
                <c:pt idx="1">
                  <c:v>VERSAILLES</c:v>
                </c:pt>
                <c:pt idx="2">
                  <c:v>LILLE</c:v>
                </c:pt>
                <c:pt idx="3">
                  <c:v>AMIENS</c:v>
                </c:pt>
                <c:pt idx="4">
                  <c:v>MONTPELLIER</c:v>
                </c:pt>
                <c:pt idx="5">
                  <c:v>AIX-MARSEILLE</c:v>
                </c:pt>
                <c:pt idx="6">
                  <c:v>ROUEN</c:v>
                </c:pt>
                <c:pt idx="7">
                  <c:v>NANCY-METZ</c:v>
                </c:pt>
                <c:pt idx="8">
                  <c:v>BORDEAUX</c:v>
                </c:pt>
                <c:pt idx="9">
                  <c:v>GRENOBLE</c:v>
                </c:pt>
                <c:pt idx="10">
                  <c:v>NANTES</c:v>
                </c:pt>
                <c:pt idx="11">
                  <c:v>REIMS</c:v>
                </c:pt>
                <c:pt idx="12">
                  <c:v>ORLEANS-TOURS</c:v>
                </c:pt>
                <c:pt idx="13">
                  <c:v>RENNES</c:v>
                </c:pt>
                <c:pt idx="14">
                  <c:v>LYON</c:v>
                </c:pt>
                <c:pt idx="15">
                  <c:v>NICE</c:v>
                </c:pt>
                <c:pt idx="16">
                  <c:v>POITIERS</c:v>
                </c:pt>
                <c:pt idx="17">
                  <c:v>TOULOUSE</c:v>
                </c:pt>
                <c:pt idx="18">
                  <c:v>BESANCON</c:v>
                </c:pt>
                <c:pt idx="19">
                  <c:v>CAEN</c:v>
                </c:pt>
                <c:pt idx="20">
                  <c:v>STRASBOURG</c:v>
                </c:pt>
                <c:pt idx="21">
                  <c:v>DIJON</c:v>
                </c:pt>
                <c:pt idx="22">
                  <c:v>PARIS</c:v>
                </c:pt>
                <c:pt idx="23">
                  <c:v>CLERMONT-FERRAND</c:v>
                </c:pt>
                <c:pt idx="24">
                  <c:v>LIMOGES</c:v>
                </c:pt>
                <c:pt idx="25">
                  <c:v>MARTINIQUE</c:v>
                </c:pt>
                <c:pt idx="26">
                  <c:v>GUADELOUPE</c:v>
                </c:pt>
                <c:pt idx="27">
                  <c:v>LA REUNION</c:v>
                </c:pt>
                <c:pt idx="28">
                  <c:v>CORSE</c:v>
                </c:pt>
                <c:pt idx="29">
                  <c:v>GUYANE</c:v>
                </c:pt>
                <c:pt idx="30">
                  <c:v>MAYOTTE</c:v>
                </c:pt>
              </c:strCache>
            </c:strRef>
          </c:cat>
          <c:val>
            <c:numRef>
              <c:f>'Figure 13.6'!$B$3:$B$33</c:f>
              <c:numCache>
                <c:formatCode>#,##0</c:formatCode>
                <c:ptCount val="31"/>
                <c:pt idx="0">
                  <c:v>615789</c:v>
                </c:pt>
                <c:pt idx="1">
                  <c:v>576188</c:v>
                </c:pt>
                <c:pt idx="2">
                  <c:v>508957</c:v>
                </c:pt>
                <c:pt idx="3">
                  <c:v>387236</c:v>
                </c:pt>
                <c:pt idx="4">
                  <c:v>354918</c:v>
                </c:pt>
                <c:pt idx="5">
                  <c:v>336980</c:v>
                </c:pt>
                <c:pt idx="6">
                  <c:v>249993</c:v>
                </c:pt>
                <c:pt idx="7">
                  <c:v>248971</c:v>
                </c:pt>
                <c:pt idx="8">
                  <c:v>229247</c:v>
                </c:pt>
                <c:pt idx="9">
                  <c:v>221361</c:v>
                </c:pt>
                <c:pt idx="10">
                  <c:v>195627</c:v>
                </c:pt>
                <c:pt idx="11">
                  <c:v>191310</c:v>
                </c:pt>
                <c:pt idx="12">
                  <c:v>191169</c:v>
                </c:pt>
                <c:pt idx="13">
                  <c:v>187190</c:v>
                </c:pt>
                <c:pt idx="14">
                  <c:v>186846</c:v>
                </c:pt>
                <c:pt idx="15">
                  <c:v>176650</c:v>
                </c:pt>
                <c:pt idx="16">
                  <c:v>173835</c:v>
                </c:pt>
                <c:pt idx="17">
                  <c:v>170966</c:v>
                </c:pt>
                <c:pt idx="18">
                  <c:v>164600</c:v>
                </c:pt>
                <c:pt idx="19">
                  <c:v>147671</c:v>
                </c:pt>
                <c:pt idx="20">
                  <c:v>147368</c:v>
                </c:pt>
                <c:pt idx="21">
                  <c:v>135373</c:v>
                </c:pt>
                <c:pt idx="22">
                  <c:v>121950</c:v>
                </c:pt>
                <c:pt idx="23">
                  <c:v>101819</c:v>
                </c:pt>
                <c:pt idx="24">
                  <c:v>86174</c:v>
                </c:pt>
                <c:pt idx="25">
                  <c:v>79336</c:v>
                </c:pt>
                <c:pt idx="26">
                  <c:v>73962</c:v>
                </c:pt>
                <c:pt idx="27">
                  <c:v>70400</c:v>
                </c:pt>
                <c:pt idx="28">
                  <c:v>26367</c:v>
                </c:pt>
                <c:pt idx="29">
                  <c:v>23400</c:v>
                </c:pt>
                <c:pt idx="30" formatCode="General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13.6'!$C$2</c:f>
              <c:strCache>
                <c:ptCount val="1"/>
                <c:pt idx="0">
                  <c:v>Enseignement privé du 1er et du 2nd degrés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'Figure 13.6'!$A$3:$A$33</c:f>
              <c:strCache>
                <c:ptCount val="31"/>
                <c:pt idx="0">
                  <c:v>CRETEIL</c:v>
                </c:pt>
                <c:pt idx="1">
                  <c:v>VERSAILLES</c:v>
                </c:pt>
                <c:pt idx="2">
                  <c:v>LILLE</c:v>
                </c:pt>
                <c:pt idx="3">
                  <c:v>AMIENS</c:v>
                </c:pt>
                <c:pt idx="4">
                  <c:v>MONTPELLIER</c:v>
                </c:pt>
                <c:pt idx="5">
                  <c:v>AIX-MARSEILLE</c:v>
                </c:pt>
                <c:pt idx="6">
                  <c:v>ROUEN</c:v>
                </c:pt>
                <c:pt idx="7">
                  <c:v>NANCY-METZ</c:v>
                </c:pt>
                <c:pt idx="8">
                  <c:v>BORDEAUX</c:v>
                </c:pt>
                <c:pt idx="9">
                  <c:v>GRENOBLE</c:v>
                </c:pt>
                <c:pt idx="10">
                  <c:v>NANTES</c:v>
                </c:pt>
                <c:pt idx="11">
                  <c:v>REIMS</c:v>
                </c:pt>
                <c:pt idx="12">
                  <c:v>ORLEANS-TOURS</c:v>
                </c:pt>
                <c:pt idx="13">
                  <c:v>RENNES</c:v>
                </c:pt>
                <c:pt idx="14">
                  <c:v>LYON</c:v>
                </c:pt>
                <c:pt idx="15">
                  <c:v>NICE</c:v>
                </c:pt>
                <c:pt idx="16">
                  <c:v>POITIERS</c:v>
                </c:pt>
                <c:pt idx="17">
                  <c:v>TOULOUSE</c:v>
                </c:pt>
                <c:pt idx="18">
                  <c:v>BESANCON</c:v>
                </c:pt>
                <c:pt idx="19">
                  <c:v>CAEN</c:v>
                </c:pt>
                <c:pt idx="20">
                  <c:v>STRASBOURG</c:v>
                </c:pt>
                <c:pt idx="21">
                  <c:v>DIJON</c:v>
                </c:pt>
                <c:pt idx="22">
                  <c:v>PARIS</c:v>
                </c:pt>
                <c:pt idx="23">
                  <c:v>CLERMONT-FERRAND</c:v>
                </c:pt>
                <c:pt idx="24">
                  <c:v>LIMOGES</c:v>
                </c:pt>
                <c:pt idx="25">
                  <c:v>MARTINIQUE</c:v>
                </c:pt>
                <c:pt idx="26">
                  <c:v>GUADELOUPE</c:v>
                </c:pt>
                <c:pt idx="27">
                  <c:v>LA REUNION</c:v>
                </c:pt>
                <c:pt idx="28">
                  <c:v>CORSE</c:v>
                </c:pt>
                <c:pt idx="29">
                  <c:v>GUYANE</c:v>
                </c:pt>
                <c:pt idx="30">
                  <c:v>MAYOTTE</c:v>
                </c:pt>
              </c:strCache>
            </c:strRef>
          </c:cat>
          <c:val>
            <c:numRef>
              <c:f>'Figure 13.6'!$C$3:$C$33</c:f>
              <c:numCache>
                <c:formatCode>#,##0</c:formatCode>
                <c:ptCount val="31"/>
                <c:pt idx="0">
                  <c:v>12810</c:v>
                </c:pt>
                <c:pt idx="1">
                  <c:v>33800</c:v>
                </c:pt>
                <c:pt idx="2">
                  <c:v>28020</c:v>
                </c:pt>
                <c:pt idx="3">
                  <c:v>22450</c:v>
                </c:pt>
                <c:pt idx="4">
                  <c:v>13050</c:v>
                </c:pt>
                <c:pt idx="5">
                  <c:v>15200</c:v>
                </c:pt>
                <c:pt idx="6">
                  <c:v>5400</c:v>
                </c:pt>
                <c:pt idx="7">
                  <c:v>13200</c:v>
                </c:pt>
                <c:pt idx="8">
                  <c:v>11050</c:v>
                </c:pt>
                <c:pt idx="9">
                  <c:v>8750</c:v>
                </c:pt>
                <c:pt idx="10">
                  <c:v>24693</c:v>
                </c:pt>
                <c:pt idx="11">
                  <c:v>9640</c:v>
                </c:pt>
                <c:pt idx="12">
                  <c:v>6260</c:v>
                </c:pt>
                <c:pt idx="13">
                  <c:v>16937</c:v>
                </c:pt>
                <c:pt idx="14">
                  <c:v>10420</c:v>
                </c:pt>
                <c:pt idx="15">
                  <c:v>7300</c:v>
                </c:pt>
                <c:pt idx="16">
                  <c:v>1500</c:v>
                </c:pt>
                <c:pt idx="17">
                  <c:v>8620</c:v>
                </c:pt>
                <c:pt idx="18">
                  <c:v>7300</c:v>
                </c:pt>
                <c:pt idx="19">
                  <c:v>17958</c:v>
                </c:pt>
                <c:pt idx="20">
                  <c:v>8500</c:v>
                </c:pt>
                <c:pt idx="21">
                  <c:v>10950</c:v>
                </c:pt>
                <c:pt idx="22">
                  <c:v>10500</c:v>
                </c:pt>
                <c:pt idx="23">
                  <c:v>4050</c:v>
                </c:pt>
                <c:pt idx="24">
                  <c:v>1000</c:v>
                </c:pt>
                <c:pt idx="25">
                  <c:v>4610</c:v>
                </c:pt>
                <c:pt idx="26">
                  <c:v>20100</c:v>
                </c:pt>
                <c:pt idx="27">
                  <c:v>1000</c:v>
                </c:pt>
                <c:pt idx="28">
                  <c:v>0</c:v>
                </c:pt>
                <c:pt idx="29">
                  <c:v>548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64960"/>
        <c:axId val="49074944"/>
      </c:barChart>
      <c:catAx>
        <c:axId val="490649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49074944"/>
        <c:crosses val="autoZero"/>
        <c:auto val="1"/>
        <c:lblAlgn val="ctr"/>
        <c:lblOffset val="100"/>
        <c:noMultiLvlLbl val="0"/>
      </c:catAx>
      <c:valAx>
        <c:axId val="4907494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490649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5196946388624345"/>
                <c:y val="0.89385566473612288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fr-FR"/>
                    <a:t>Milliers d'euros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9.8576122672508218E-2"/>
          <c:y val="0.92837595713758925"/>
          <c:w val="0.78641874584953997"/>
          <c:h val="0.96143380837725867"/>
        </c:manualLayout>
      </c:layout>
      <c:overlay val="0"/>
    </c:legend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Figure</a:t>
            </a:r>
            <a:r>
              <a:rPr lang="en-US" sz="1200" baseline="0">
                <a:solidFill>
                  <a:schemeClr val="accent2">
                    <a:lumMod val="75000"/>
                  </a:schemeClr>
                </a:solidFill>
              </a:rPr>
              <a:t> 13.7 - Montant moyen accordé au titre des secours urgents et exceptionnels </a:t>
            </a:r>
          </a:p>
          <a:p>
            <a:pPr>
              <a:defRPr/>
            </a:pPr>
            <a:r>
              <a:rPr lang="en-US" sz="1200" baseline="0">
                <a:solidFill>
                  <a:schemeClr val="accent2">
                    <a:lumMod val="75000"/>
                  </a:schemeClr>
                </a:solidFill>
              </a:rPr>
              <a:t>pour le programme "Soutien à la politique de l'éducation nationale" en 2018 </a:t>
            </a:r>
            <a:r>
              <a:rPr lang="en-US" sz="1200" baseline="30000">
                <a:solidFill>
                  <a:schemeClr val="accent2">
                    <a:lumMod val="75000"/>
                  </a:schemeClr>
                </a:solidFill>
              </a:rPr>
              <a:t>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9021270635133"/>
          <c:y val="0.14762633996937213"/>
          <c:w val="0.44037071481550372"/>
          <c:h val="0.658409045023218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13.7'!$B$2</c:f>
              <c:strCache>
                <c:ptCount val="1"/>
                <c:pt idx="0">
                  <c:v>Programme 214 "Soutien à la politique de l'éducation nationale"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'Figure 13.7'!$A$3:$A$32</c:f>
              <c:strCache>
                <c:ptCount val="30"/>
                <c:pt idx="0">
                  <c:v>NICE</c:v>
                </c:pt>
                <c:pt idx="1">
                  <c:v>CAEN</c:v>
                </c:pt>
                <c:pt idx="2">
                  <c:v>MONTPELLIER</c:v>
                </c:pt>
                <c:pt idx="3">
                  <c:v>GUADELOUPE</c:v>
                </c:pt>
                <c:pt idx="4">
                  <c:v>LYON</c:v>
                </c:pt>
                <c:pt idx="5">
                  <c:v>AIX-MARSEILLE</c:v>
                </c:pt>
                <c:pt idx="6">
                  <c:v>LA REUNION</c:v>
                </c:pt>
                <c:pt idx="7">
                  <c:v>LILLE</c:v>
                </c:pt>
                <c:pt idx="8">
                  <c:v>STRASBOURG</c:v>
                </c:pt>
                <c:pt idx="9">
                  <c:v>REIMS</c:v>
                </c:pt>
                <c:pt idx="10">
                  <c:v>CRETEIL</c:v>
                </c:pt>
                <c:pt idx="11">
                  <c:v>AMIENS</c:v>
                </c:pt>
                <c:pt idx="12">
                  <c:v>NANCY-METZ</c:v>
                </c:pt>
                <c:pt idx="13">
                  <c:v>GRENOBLE</c:v>
                </c:pt>
                <c:pt idx="14">
                  <c:v>CORSE</c:v>
                </c:pt>
                <c:pt idx="15">
                  <c:v>TOULOUSE</c:v>
                </c:pt>
                <c:pt idx="16">
                  <c:v>VERSAILLES</c:v>
                </c:pt>
                <c:pt idx="17">
                  <c:v>DIJON</c:v>
                </c:pt>
                <c:pt idx="18">
                  <c:v>ROUEN</c:v>
                </c:pt>
                <c:pt idx="19">
                  <c:v>ORLEANS-TOURS</c:v>
                </c:pt>
                <c:pt idx="20">
                  <c:v>BESANCON</c:v>
                </c:pt>
                <c:pt idx="21">
                  <c:v>NANTES</c:v>
                </c:pt>
                <c:pt idx="22">
                  <c:v>RENNES</c:v>
                </c:pt>
                <c:pt idx="23">
                  <c:v>POITIERS</c:v>
                </c:pt>
                <c:pt idx="24">
                  <c:v>CLERMONT-FERRAND</c:v>
                </c:pt>
                <c:pt idx="25">
                  <c:v>LIMOGES</c:v>
                </c:pt>
                <c:pt idx="26">
                  <c:v>GUYANE</c:v>
                </c:pt>
                <c:pt idx="27">
                  <c:v>PARIS</c:v>
                </c:pt>
                <c:pt idx="28">
                  <c:v>MARTINIQUE</c:v>
                </c:pt>
                <c:pt idx="29">
                  <c:v>BORDEAUX</c:v>
                </c:pt>
              </c:strCache>
            </c:strRef>
          </c:cat>
          <c:val>
            <c:numRef>
              <c:f>'Figure 13.7'!$B$3:$B$32</c:f>
              <c:numCache>
                <c:formatCode>#,##0</c:formatCode>
                <c:ptCount val="30"/>
                <c:pt idx="0">
                  <c:v>1070.6099999999999</c:v>
                </c:pt>
                <c:pt idx="1">
                  <c:v>1011.44</c:v>
                </c:pt>
                <c:pt idx="2">
                  <c:v>938.94</c:v>
                </c:pt>
                <c:pt idx="3">
                  <c:v>913.11</c:v>
                </c:pt>
                <c:pt idx="4">
                  <c:v>873.11</c:v>
                </c:pt>
                <c:pt idx="5">
                  <c:v>870.75</c:v>
                </c:pt>
                <c:pt idx="6">
                  <c:v>858.54</c:v>
                </c:pt>
                <c:pt idx="7">
                  <c:v>819.58</c:v>
                </c:pt>
                <c:pt idx="8">
                  <c:v>805.29</c:v>
                </c:pt>
                <c:pt idx="9">
                  <c:v>797.13</c:v>
                </c:pt>
                <c:pt idx="10">
                  <c:v>762.12</c:v>
                </c:pt>
                <c:pt idx="11">
                  <c:v>760.78</c:v>
                </c:pt>
                <c:pt idx="12">
                  <c:v>736.6</c:v>
                </c:pt>
                <c:pt idx="13">
                  <c:v>730.56</c:v>
                </c:pt>
                <c:pt idx="14">
                  <c:v>712.62</c:v>
                </c:pt>
                <c:pt idx="15">
                  <c:v>712.36</c:v>
                </c:pt>
                <c:pt idx="16">
                  <c:v>699.26</c:v>
                </c:pt>
                <c:pt idx="17">
                  <c:v>666.86</c:v>
                </c:pt>
                <c:pt idx="18">
                  <c:v>651.02</c:v>
                </c:pt>
                <c:pt idx="19">
                  <c:v>645.84</c:v>
                </c:pt>
                <c:pt idx="20">
                  <c:v>645.49</c:v>
                </c:pt>
                <c:pt idx="21">
                  <c:v>641.4</c:v>
                </c:pt>
                <c:pt idx="22">
                  <c:v>611.73</c:v>
                </c:pt>
                <c:pt idx="23">
                  <c:v>573.71</c:v>
                </c:pt>
                <c:pt idx="24">
                  <c:v>553.37</c:v>
                </c:pt>
                <c:pt idx="25">
                  <c:v>545.41</c:v>
                </c:pt>
                <c:pt idx="26">
                  <c:v>544.19000000000005</c:v>
                </c:pt>
                <c:pt idx="27">
                  <c:v>539.6</c:v>
                </c:pt>
                <c:pt idx="28">
                  <c:v>532.46</c:v>
                </c:pt>
                <c:pt idx="29">
                  <c:v>530.66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05152"/>
        <c:axId val="49111040"/>
      </c:barChart>
      <c:catAx>
        <c:axId val="491051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49111040"/>
        <c:crosses val="autoZero"/>
        <c:auto val="1"/>
        <c:lblAlgn val="ctr"/>
        <c:lblOffset val="100"/>
        <c:noMultiLvlLbl val="0"/>
      </c:catAx>
      <c:valAx>
        <c:axId val="49111040"/>
        <c:scaling>
          <c:orientation val="minMax"/>
          <c:max val="1200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49105152"/>
        <c:crosses val="autoZero"/>
        <c:crossBetween val="between"/>
        <c:majorUnit val="200"/>
      </c:valAx>
    </c:plotArea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Figure 13.</a:t>
            </a:r>
            <a:r>
              <a:rPr lang="en-US" sz="1200" baseline="0">
                <a:solidFill>
                  <a:schemeClr val="accent2">
                    <a:lumMod val="75000"/>
                  </a:schemeClr>
                </a:solidFill>
              </a:rPr>
              <a:t>8 - </a:t>
            </a:r>
            <a:r>
              <a:rPr lang="en-US" sz="1200">
                <a:solidFill>
                  <a:schemeClr val="accent2">
                    <a:lumMod val="75000"/>
                  </a:schemeClr>
                </a:solidFill>
              </a:rPr>
              <a:t>Prestations</a:t>
            </a:r>
            <a:r>
              <a:rPr lang="en-US" sz="1200" baseline="0">
                <a:solidFill>
                  <a:schemeClr val="accent2">
                    <a:lumMod val="75000"/>
                  </a:schemeClr>
                </a:solidFill>
              </a:rPr>
              <a:t> gérées en partenariat </a:t>
            </a:r>
          </a:p>
          <a:p>
            <a:pPr>
              <a:defRPr/>
            </a:pPr>
            <a:r>
              <a:rPr lang="en-US" sz="1200" baseline="0">
                <a:solidFill>
                  <a:schemeClr val="accent2">
                    <a:lumMod val="75000"/>
                  </a:schemeClr>
                </a:solidFill>
              </a:rPr>
              <a:t>avec la mutuelle générale de l'Education nationale (MGEN)</a:t>
            </a:r>
            <a:endParaRPr lang="en-US" sz="1200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08128093577343"/>
          <c:y val="2.9753397816916338E-2"/>
        </c:manualLayout>
      </c:layout>
      <c:overlay val="0"/>
    </c:title>
    <c:autoTitleDeleted val="0"/>
    <c:view3D>
      <c:rotX val="30"/>
      <c:rotY val="22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464993404162731E-2"/>
          <c:y val="0.23695344235372051"/>
          <c:w val="0.54149349123233637"/>
          <c:h val="0.65738086919749916"/>
        </c:manualLayout>
      </c:layout>
      <c:pie3DChart>
        <c:varyColors val="1"/>
        <c:ser>
          <c:idx val="0"/>
          <c:order val="0"/>
          <c:tx>
            <c:strRef>
              <c:f>'MGEN tableau 13.5-Figure 13.8'!$B$5</c:f>
              <c:strCache>
                <c:ptCount val="1"/>
                <c:pt idx="0">
                  <c:v>Dépenses totales</c:v>
                </c:pt>
              </c:strCache>
            </c:strRef>
          </c:tx>
          <c:explosion val="16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'MGEN tableau 13.5-Figure 13.8'!$A$7:$A$12</c:f>
              <c:strCache>
                <c:ptCount val="6"/>
                <c:pt idx="0">
                  <c:v>Equipements spéciaux</c:v>
                </c:pt>
                <c:pt idx="1">
                  <c:v>Centres de vacances</c:v>
                </c:pt>
                <c:pt idx="2">
                  <c:v>Tierce personne</c:v>
                </c:pt>
                <c:pt idx="3">
                  <c:v>Réservation de lits</c:v>
                </c:pt>
                <c:pt idx="4">
                  <c:v>PAS/Centres de réadaptation</c:v>
                </c:pt>
                <c:pt idx="5">
                  <c:v>Techniciennes d'intervention sociale et familiale</c:v>
                </c:pt>
              </c:strCache>
            </c:strRef>
          </c:cat>
          <c:val>
            <c:numRef>
              <c:f>'MGEN tableau 13.5-Figure 13.8'!$C$7:$C$12</c:f>
              <c:numCache>
                <c:formatCode>0.0</c:formatCode>
                <c:ptCount val="6"/>
                <c:pt idx="0">
                  <c:v>29.105997882394956</c:v>
                </c:pt>
                <c:pt idx="1">
                  <c:v>12.486060361464704</c:v>
                </c:pt>
                <c:pt idx="2">
                  <c:v>36.659411171661645</c:v>
                </c:pt>
                <c:pt idx="3">
                  <c:v>2.1268693207777583</c:v>
                </c:pt>
                <c:pt idx="4">
                  <c:v>17.556418960113568</c:v>
                </c:pt>
                <c:pt idx="5">
                  <c:v>2.0652423035873695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78089382662783"/>
          <c:y val="0.37047353760445684"/>
          <c:w val="0.99086865854096995"/>
          <c:h val="0.77158774373259054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effectLst>
      <a:glow rad="63500">
        <a:schemeClr val="accent2">
          <a:lumMod val="75000"/>
          <a:alpha val="40000"/>
        </a:schemeClr>
      </a:glow>
    </a:effectLst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104775</xdr:rowOff>
    </xdr:to>
    <xdr:sp macro="" textlink="">
      <xdr:nvSpPr>
        <xdr:cNvPr id="1333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876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18</xdr:row>
      <xdr:rowOff>0</xdr:rowOff>
    </xdr:from>
    <xdr:to>
      <xdr:col>0</xdr:col>
      <xdr:colOff>1247775</xdr:colOff>
      <xdr:row>19</xdr:row>
      <xdr:rowOff>104775</xdr:rowOff>
    </xdr:to>
    <xdr:sp macro="" textlink="">
      <xdr:nvSpPr>
        <xdr:cNvPr id="1334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3876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23</xdr:row>
      <xdr:rowOff>171450</xdr:rowOff>
    </xdr:from>
    <xdr:to>
      <xdr:col>6</xdr:col>
      <xdr:colOff>685800</xdr:colOff>
      <xdr:row>39</xdr:row>
      <xdr:rowOff>161925</xdr:rowOff>
    </xdr:to>
    <xdr:graphicFrame macro="">
      <xdr:nvGraphicFramePr>
        <xdr:cNvPr id="133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37</xdr:row>
      <xdr:rowOff>180975</xdr:rowOff>
    </xdr:from>
    <xdr:to>
      <xdr:col>10</xdr:col>
      <xdr:colOff>704850</xdr:colOff>
      <xdr:row>75</xdr:row>
      <xdr:rowOff>85725</xdr:rowOff>
    </xdr:to>
    <xdr:graphicFrame macro="">
      <xdr:nvGraphicFramePr>
        <xdr:cNvPr id="522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0.15767</cdr:x>
      <cdr:y>0.02581</cdr:y>
    </cdr:from>
    <cdr:to>
      <cdr:x>0.79005</cdr:x>
      <cdr:y>0.07105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08100" y="174625"/>
          <a:ext cx="5248336" cy="304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chemeClr val="accent2">
                  <a:lumMod val="75000"/>
                </a:schemeClr>
              </a:solidFill>
            </a:rPr>
            <a:t>Figure 13.5 - Répartition des dépenses d'ASIA (en euros) </a:t>
          </a:r>
        </a:p>
        <a:p xmlns:a="http://schemas.openxmlformats.org/drawingml/2006/main">
          <a:pPr algn="ctr"/>
          <a:r>
            <a:rPr lang="fr-FR" sz="1200" b="1">
              <a:solidFill>
                <a:schemeClr val="accent2">
                  <a:lumMod val="75000"/>
                </a:schemeClr>
              </a:solidFill>
            </a:rPr>
            <a:t>par académie et programme  budgétaire, en 2018</a:t>
          </a:r>
        </a:p>
      </cdr:txBody>
    </cdr:sp>
  </cdr:relSizeAnchor>
  <cdr:relSizeAnchor xmlns:cdr="http://schemas.openxmlformats.org/drawingml/2006/chartDrawing">
    <cdr:from>
      <cdr:x>0.03191</cdr:x>
      <cdr:y>0.94237</cdr:y>
    </cdr:from>
    <cdr:to>
      <cdr:x>0.38389</cdr:x>
      <cdr:y>0.984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99718" y="6730294"/>
          <a:ext cx="3310368" cy="299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  <a:sym typeface="Webdings"/>
            </a:rPr>
            <a:t></a:t>
          </a:r>
          <a:r>
            <a:rPr lang="fr-FR" sz="1100" i="1">
              <a:effectLst/>
              <a:latin typeface="+mn-lt"/>
              <a:ea typeface="+mn-ea"/>
              <a:cs typeface="+mn-cs"/>
            </a:rPr>
            <a:t>Source : DGRH-C1-3, données 2018.</a:t>
          </a:r>
          <a:endParaRPr lang="fr-FR">
            <a:effectLst/>
          </a:endParaRPr>
        </a:p>
        <a:p xmlns:a="http://schemas.openxmlformats.org/drawingml/2006/main">
          <a:endParaRPr lang="fr-FR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</xdr:row>
      <xdr:rowOff>57150</xdr:rowOff>
    </xdr:from>
    <xdr:to>
      <xdr:col>9</xdr:col>
      <xdr:colOff>695325</xdr:colOff>
      <xdr:row>74</xdr:row>
      <xdr:rowOff>114300</xdr:rowOff>
    </xdr:to>
    <xdr:graphicFrame macro="">
      <xdr:nvGraphicFramePr>
        <xdr:cNvPr id="62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0.13678</cdr:x>
      <cdr:y>0.03074</cdr:y>
    </cdr:from>
    <cdr:to>
      <cdr:x>0.8284</cdr:x>
      <cdr:y>0.08571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69975" y="184150"/>
          <a:ext cx="5248388" cy="324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chemeClr val="accent2">
                  <a:lumMod val="75000"/>
                </a:schemeClr>
              </a:solidFill>
            </a:rPr>
            <a:t>Figure 13.6 - Répartition académique des dépenses (en euros)</a:t>
          </a:r>
        </a:p>
        <a:p xmlns:a="http://schemas.openxmlformats.org/drawingml/2006/main">
          <a:pPr algn="ctr"/>
          <a:r>
            <a:rPr lang="fr-FR" sz="1200" b="1">
              <a:solidFill>
                <a:schemeClr val="accent2">
                  <a:lumMod val="75000"/>
                </a:schemeClr>
              </a:solidFill>
            </a:rPr>
            <a:t> au titre des secours, par programme budgétaire, en 2018</a:t>
          </a:r>
        </a:p>
      </cdr:txBody>
    </cdr:sp>
  </cdr:relSizeAnchor>
  <cdr:relSizeAnchor xmlns:cdr="http://schemas.openxmlformats.org/drawingml/2006/chartDrawing">
    <cdr:from>
      <cdr:x>0.02517</cdr:x>
      <cdr:y>0.96581</cdr:y>
    </cdr:from>
    <cdr:to>
      <cdr:x>0.40993</cdr:x>
      <cdr:y>0.99582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3235" y="6677024"/>
          <a:ext cx="3333128" cy="209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  <a:sym typeface="Webdings"/>
            </a:rPr>
            <a:t></a:t>
          </a:r>
          <a:r>
            <a:rPr lang="fr-FR" sz="1100" i="1">
              <a:effectLst/>
              <a:latin typeface="+mn-lt"/>
              <a:ea typeface="+mn-ea"/>
              <a:cs typeface="+mn-cs"/>
            </a:rPr>
            <a:t>Source : DGRH-C1-3, données 2018.</a:t>
          </a:r>
          <a:endParaRPr lang="fr-FR">
            <a:effectLst/>
          </a:endParaRPr>
        </a:p>
        <a:p xmlns:a="http://schemas.openxmlformats.org/drawingml/2006/main">
          <a:endParaRPr lang="fr-FR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34</xdr:row>
      <xdr:rowOff>47625</xdr:rowOff>
    </xdr:from>
    <xdr:to>
      <xdr:col>11</xdr:col>
      <xdr:colOff>28575</xdr:colOff>
      <xdr:row>75</xdr:row>
      <xdr:rowOff>28575</xdr:rowOff>
    </xdr:to>
    <xdr:graphicFrame macro="">
      <xdr:nvGraphicFramePr>
        <xdr:cNvPr id="727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0.01897</cdr:x>
      <cdr:y>0.90238</cdr:y>
    </cdr:from>
    <cdr:to>
      <cdr:x>0.99378</cdr:x>
      <cdr:y>0.96699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1432" y="7034704"/>
          <a:ext cx="11894168" cy="499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  <a:sym typeface="Webdings"/>
            </a:rPr>
            <a:t> </a:t>
          </a:r>
          <a:r>
            <a:rPr lang="fr-F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sym typeface="Webdings"/>
            </a:rPr>
            <a:t>1.</a:t>
          </a:r>
          <a:r>
            <a:rPr lang="fr-FR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sym typeface="Webdings"/>
            </a:rPr>
            <a:t> </a:t>
          </a:r>
          <a:r>
            <a:rPr lang="fr-FR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sym typeface="Webdings"/>
            </a:rPr>
            <a:t>Voir</a:t>
          </a:r>
          <a:r>
            <a:rPr lang="fr-FR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  <a:sym typeface="Webdings"/>
            </a:rPr>
            <a:t> </a:t>
          </a:r>
          <a:r>
            <a:rPr lang="fr-FR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sym typeface="Webdings"/>
            </a:rPr>
            <a:t>annexe 11.8 pour le détail académique du nombre d'agents bénéficiaires et des montants de secours urgents et exceptionnels au titre du programme 214 (secteur scolaire).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  <a:sym typeface="Webdings"/>
            </a:rPr>
            <a:t></a:t>
          </a:r>
          <a:r>
            <a:rPr lang="fr-FR" sz="1100" i="1">
              <a:effectLst/>
              <a:latin typeface="+mn-lt"/>
              <a:ea typeface="+mn-ea"/>
              <a:cs typeface="+mn-cs"/>
            </a:rPr>
            <a:t>Source : DGRH-C1-3, données 2018.</a:t>
          </a:r>
          <a:endParaRPr lang="fr-FR">
            <a:effectLst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>
            <a:solidFill>
              <a:sysClr val="windowText" lastClr="000000"/>
            </a:solidFill>
            <a:effectLst/>
          </a:endParaRPr>
        </a:p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0.50947</cdr:x>
      <cdr:y>0.85403</cdr:y>
    </cdr:from>
    <cdr:to>
      <cdr:x>0.56905</cdr:x>
      <cdr:y>0.8846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6210300" y="6657974"/>
          <a:ext cx="7239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en euros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8805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38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14</xdr:row>
      <xdr:rowOff>0</xdr:rowOff>
    </xdr:from>
    <xdr:to>
      <xdr:col>0</xdr:col>
      <xdr:colOff>1247775</xdr:colOff>
      <xdr:row>15</xdr:row>
      <xdr:rowOff>104775</xdr:rowOff>
    </xdr:to>
    <xdr:sp macro="" textlink="">
      <xdr:nvSpPr>
        <xdr:cNvPr id="8806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3381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104775</xdr:rowOff>
    </xdr:to>
    <xdr:sp macro="" textlink="">
      <xdr:nvSpPr>
        <xdr:cNvPr id="8807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15</xdr:row>
      <xdr:rowOff>0</xdr:rowOff>
    </xdr:from>
    <xdr:to>
      <xdr:col>0</xdr:col>
      <xdr:colOff>1247775</xdr:colOff>
      <xdr:row>16</xdr:row>
      <xdr:rowOff>104775</xdr:rowOff>
    </xdr:to>
    <xdr:sp macro="" textlink="">
      <xdr:nvSpPr>
        <xdr:cNvPr id="8808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104775</xdr:rowOff>
    </xdr:to>
    <xdr:sp macro="" textlink="">
      <xdr:nvSpPr>
        <xdr:cNvPr id="8809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85725</xdr:colOff>
      <xdr:row>18</xdr:row>
      <xdr:rowOff>114300</xdr:rowOff>
    </xdr:from>
    <xdr:to>
      <xdr:col>6</xdr:col>
      <xdr:colOff>476250</xdr:colOff>
      <xdr:row>36</xdr:row>
      <xdr:rowOff>104775</xdr:rowOff>
    </xdr:to>
    <xdr:graphicFrame macro="">
      <xdr:nvGraphicFramePr>
        <xdr:cNvPr id="881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0.61448</cdr:x>
      <cdr:y>0.88163</cdr:y>
    </cdr:from>
    <cdr:to>
      <cdr:x>0.88951</cdr:x>
      <cdr:y>0.94081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114924" y="2995614"/>
          <a:ext cx="23050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0.64327</cdr:x>
      <cdr:y>0.83446</cdr:y>
    </cdr:from>
    <cdr:to>
      <cdr:x>0.92033</cdr:x>
      <cdr:y>0.94615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353049" y="2833689"/>
          <a:ext cx="23241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0.60549</cdr:x>
      <cdr:y>0.91111</cdr:y>
    </cdr:from>
    <cdr:to>
      <cdr:x>0.95472</cdr:x>
      <cdr:y>0.98024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041900" y="3098800"/>
          <a:ext cx="2924202" cy="247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  <a:sym typeface="Webdings"/>
            </a:rPr>
            <a:t></a:t>
          </a:r>
          <a:r>
            <a:rPr lang="fr-FR" sz="1100" i="1">
              <a:effectLst/>
              <a:latin typeface="+mn-lt"/>
              <a:ea typeface="+mn-ea"/>
              <a:cs typeface="+mn-cs"/>
            </a:rPr>
            <a:t>Source : DGRH-C1-3, données 2018.</a:t>
          </a:r>
          <a:endParaRPr lang="fr-FR">
            <a:effectLst/>
          </a:endParaRPr>
        </a:p>
        <a:p xmlns:a="http://schemas.openxmlformats.org/drawingml/2006/main">
          <a:endParaRPr lang="fr-FR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104775</xdr:rowOff>
    </xdr:to>
    <xdr:sp macro="" textlink="">
      <xdr:nvSpPr>
        <xdr:cNvPr id="507091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19</xdr:row>
      <xdr:rowOff>0</xdr:rowOff>
    </xdr:from>
    <xdr:to>
      <xdr:col>0</xdr:col>
      <xdr:colOff>1247775</xdr:colOff>
      <xdr:row>20</xdr:row>
      <xdr:rowOff>104775</xdr:rowOff>
    </xdr:to>
    <xdr:sp macro="" textlink="">
      <xdr:nvSpPr>
        <xdr:cNvPr id="507092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104775</xdr:rowOff>
    </xdr:to>
    <xdr:sp macro="" textlink="">
      <xdr:nvSpPr>
        <xdr:cNvPr id="507093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19</xdr:row>
      <xdr:rowOff>0</xdr:rowOff>
    </xdr:from>
    <xdr:to>
      <xdr:col>0</xdr:col>
      <xdr:colOff>1247775</xdr:colOff>
      <xdr:row>20</xdr:row>
      <xdr:rowOff>104775</xdr:rowOff>
    </xdr:to>
    <xdr:sp macro="" textlink="">
      <xdr:nvSpPr>
        <xdr:cNvPr id="507094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104775</xdr:rowOff>
    </xdr:to>
    <xdr:sp macro="" textlink="">
      <xdr:nvSpPr>
        <xdr:cNvPr id="507095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114300</xdr:rowOff>
    </xdr:to>
    <xdr:sp macro="" textlink="">
      <xdr:nvSpPr>
        <xdr:cNvPr id="9523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59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39</xdr:row>
      <xdr:rowOff>0</xdr:rowOff>
    </xdr:from>
    <xdr:to>
      <xdr:col>0</xdr:col>
      <xdr:colOff>1247775</xdr:colOff>
      <xdr:row>40</xdr:row>
      <xdr:rowOff>114300</xdr:rowOff>
    </xdr:to>
    <xdr:sp macro="" textlink="">
      <xdr:nvSpPr>
        <xdr:cNvPr id="9524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59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114300</xdr:rowOff>
    </xdr:to>
    <xdr:sp macro="" textlink="">
      <xdr:nvSpPr>
        <xdr:cNvPr id="9525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7820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0.57492</cdr:x>
      <cdr:y>0.88938</cdr:y>
    </cdr:from>
    <cdr:to>
      <cdr:x>0.99026</cdr:x>
      <cdr:y>0.97222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05251" y="2690814"/>
          <a:ext cx="28765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i="1">
              <a:solidFill>
                <a:schemeClr val="accent2">
                  <a:lumMod val="75000"/>
                </a:schemeClr>
              </a:solidFill>
              <a:sym typeface="Webdings"/>
            </a:rPr>
            <a:t></a:t>
          </a:r>
          <a:r>
            <a:rPr lang="fr-FR" sz="1100" i="1"/>
            <a:t>Source : DGRH-C1-3, données 2018.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114300</xdr:rowOff>
    </xdr:to>
    <xdr:sp macro="" textlink="">
      <xdr:nvSpPr>
        <xdr:cNvPr id="10649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172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40</xdr:row>
      <xdr:rowOff>0</xdr:rowOff>
    </xdr:from>
    <xdr:to>
      <xdr:col>0</xdr:col>
      <xdr:colOff>1247775</xdr:colOff>
      <xdr:row>41</xdr:row>
      <xdr:rowOff>114300</xdr:rowOff>
    </xdr:to>
    <xdr:sp macro="" textlink="">
      <xdr:nvSpPr>
        <xdr:cNvPr id="10650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172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114300</xdr:rowOff>
    </xdr:to>
    <xdr:sp macro="" textlink="">
      <xdr:nvSpPr>
        <xdr:cNvPr id="10651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362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41</xdr:row>
      <xdr:rowOff>0</xdr:rowOff>
    </xdr:from>
    <xdr:to>
      <xdr:col>0</xdr:col>
      <xdr:colOff>1247775</xdr:colOff>
      <xdr:row>42</xdr:row>
      <xdr:rowOff>114300</xdr:rowOff>
    </xdr:to>
    <xdr:sp macro="" textlink="">
      <xdr:nvSpPr>
        <xdr:cNvPr id="10652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362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114300</xdr:rowOff>
    </xdr:to>
    <xdr:sp macro="" textlink="">
      <xdr:nvSpPr>
        <xdr:cNvPr id="11673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798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39</xdr:row>
      <xdr:rowOff>0</xdr:rowOff>
    </xdr:from>
    <xdr:to>
      <xdr:col>0</xdr:col>
      <xdr:colOff>1247775</xdr:colOff>
      <xdr:row>40</xdr:row>
      <xdr:rowOff>114300</xdr:rowOff>
    </xdr:to>
    <xdr:sp macro="" textlink="">
      <xdr:nvSpPr>
        <xdr:cNvPr id="11674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798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114300</xdr:rowOff>
    </xdr:to>
    <xdr:sp macro="" textlink="">
      <xdr:nvSpPr>
        <xdr:cNvPr id="11675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1724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40</xdr:row>
      <xdr:rowOff>0</xdr:rowOff>
    </xdr:from>
    <xdr:to>
      <xdr:col>0</xdr:col>
      <xdr:colOff>1247775</xdr:colOff>
      <xdr:row>41</xdr:row>
      <xdr:rowOff>114300</xdr:rowOff>
    </xdr:to>
    <xdr:sp macro="" textlink="">
      <xdr:nvSpPr>
        <xdr:cNvPr id="11676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1724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104775</xdr:rowOff>
    </xdr:to>
    <xdr:sp macro="" textlink="">
      <xdr:nvSpPr>
        <xdr:cNvPr id="12697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04862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37</xdr:row>
      <xdr:rowOff>0</xdr:rowOff>
    </xdr:from>
    <xdr:to>
      <xdr:col>0</xdr:col>
      <xdr:colOff>942975</xdr:colOff>
      <xdr:row>38</xdr:row>
      <xdr:rowOff>104775</xdr:rowOff>
    </xdr:to>
    <xdr:sp macro="" textlink="">
      <xdr:nvSpPr>
        <xdr:cNvPr id="12698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04862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114300</xdr:rowOff>
    </xdr:to>
    <xdr:sp macro="" textlink="">
      <xdr:nvSpPr>
        <xdr:cNvPr id="12699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2391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38</xdr:row>
      <xdr:rowOff>0</xdr:rowOff>
    </xdr:from>
    <xdr:to>
      <xdr:col>0</xdr:col>
      <xdr:colOff>942975</xdr:colOff>
      <xdr:row>39</xdr:row>
      <xdr:rowOff>114300</xdr:rowOff>
    </xdr:to>
    <xdr:sp macro="" textlink="">
      <xdr:nvSpPr>
        <xdr:cNvPr id="12700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2391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38</xdr:row>
      <xdr:rowOff>0</xdr:rowOff>
    </xdr:from>
    <xdr:to>
      <xdr:col>0</xdr:col>
      <xdr:colOff>942975</xdr:colOff>
      <xdr:row>39</xdr:row>
      <xdr:rowOff>114300</xdr:rowOff>
    </xdr:to>
    <xdr:sp macro="" textlink="">
      <xdr:nvSpPr>
        <xdr:cNvPr id="13713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0105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114300</xdr:rowOff>
    </xdr:to>
    <xdr:sp macro="" textlink="">
      <xdr:nvSpPr>
        <xdr:cNvPr id="13714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82010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39</xdr:row>
      <xdr:rowOff>0</xdr:rowOff>
    </xdr:from>
    <xdr:to>
      <xdr:col>0</xdr:col>
      <xdr:colOff>942975</xdr:colOff>
      <xdr:row>40</xdr:row>
      <xdr:rowOff>114300</xdr:rowOff>
    </xdr:to>
    <xdr:sp macro="" textlink="">
      <xdr:nvSpPr>
        <xdr:cNvPr id="13715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82010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114300</xdr:rowOff>
    </xdr:to>
    <xdr:sp macro="" textlink="">
      <xdr:nvSpPr>
        <xdr:cNvPr id="2773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2743200" y="4591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25</xdr:row>
      <xdr:rowOff>171450</xdr:rowOff>
    </xdr:from>
    <xdr:to>
      <xdr:col>5</xdr:col>
      <xdr:colOff>0</xdr:colOff>
      <xdr:row>41</xdr:row>
      <xdr:rowOff>161925</xdr:rowOff>
    </xdr:to>
    <xdr:graphicFrame macro="">
      <xdr:nvGraphicFramePr>
        <xdr:cNvPr id="277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2775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4057650" y="4591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21</xdr:row>
      <xdr:rowOff>114300</xdr:rowOff>
    </xdr:to>
    <xdr:sp macro="" textlink="">
      <xdr:nvSpPr>
        <xdr:cNvPr id="2776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5372100" y="4591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942975</xdr:colOff>
      <xdr:row>20</xdr:row>
      <xdr:rowOff>0</xdr:rowOff>
    </xdr:from>
    <xdr:to>
      <xdr:col>3</xdr:col>
      <xdr:colOff>1247775</xdr:colOff>
      <xdr:row>21</xdr:row>
      <xdr:rowOff>114300</xdr:rowOff>
    </xdr:to>
    <xdr:sp macro="" textlink="">
      <xdr:nvSpPr>
        <xdr:cNvPr id="2777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6315075" y="4591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114300</xdr:rowOff>
    </xdr:to>
    <xdr:sp macro="" textlink="">
      <xdr:nvSpPr>
        <xdr:cNvPr id="2778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6686550" y="4591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942975</xdr:colOff>
      <xdr:row>20</xdr:row>
      <xdr:rowOff>0</xdr:rowOff>
    </xdr:from>
    <xdr:to>
      <xdr:col>4</xdr:col>
      <xdr:colOff>1247775</xdr:colOff>
      <xdr:row>21</xdr:row>
      <xdr:rowOff>114300</xdr:rowOff>
    </xdr:to>
    <xdr:sp macro="" textlink="">
      <xdr:nvSpPr>
        <xdr:cNvPr id="2779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7629525" y="4591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0.62848</cdr:x>
      <cdr:y>0.8761</cdr:y>
    </cdr:from>
    <cdr:to>
      <cdr:x>0.99159</cdr:x>
      <cdr:y>0.9599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957189" y="2652712"/>
          <a:ext cx="2900937" cy="257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i="1">
              <a:solidFill>
                <a:schemeClr val="accent2">
                  <a:lumMod val="75000"/>
                </a:schemeClr>
              </a:solidFill>
              <a:sym typeface="Webdings"/>
            </a:rPr>
            <a:t></a:t>
          </a:r>
          <a:r>
            <a:rPr lang="fr-FR" sz="1100" i="1"/>
            <a:t>Source : DGRH-C1-3, données 2018.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40</xdr:row>
      <xdr:rowOff>0</xdr:rowOff>
    </xdr:from>
    <xdr:to>
      <xdr:col>14</xdr:col>
      <xdr:colOff>476250</xdr:colOff>
      <xdr:row>77</xdr:row>
      <xdr:rowOff>38100</xdr:rowOff>
    </xdr:to>
    <xdr:graphicFrame macro="">
      <xdr:nvGraphicFramePr>
        <xdr:cNvPr id="317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0.01541</cdr:x>
      <cdr:y>0.94524</cdr:y>
    </cdr:from>
    <cdr:to>
      <cdr:x>0.39948</cdr:x>
      <cdr:y>0.97904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3806" y="6872289"/>
          <a:ext cx="2924202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  <a:sym typeface="Webdings"/>
            </a:rPr>
            <a:t></a:t>
          </a:r>
          <a:r>
            <a:rPr lang="fr-FR" sz="1100" i="1">
              <a:effectLst/>
              <a:latin typeface="+mn-lt"/>
              <a:ea typeface="+mn-ea"/>
              <a:cs typeface="+mn-cs"/>
            </a:rPr>
            <a:t>Source : DGRH-C1-3, données 2017.</a:t>
          </a:r>
          <a:endParaRPr lang="fr-FR">
            <a:effectLst/>
          </a:endParaRPr>
        </a:p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0.11754</cdr:x>
      <cdr:y>0.0203</cdr:y>
    </cdr:from>
    <cdr:to>
      <cdr:x>0.80821</cdr:x>
      <cdr:y>0.06245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952502" y="147639"/>
          <a:ext cx="5248274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solidFill>
                <a:schemeClr val="accent2">
                  <a:lumMod val="75000"/>
                </a:schemeClr>
              </a:solidFill>
            </a:rPr>
            <a:t>Figure 13.3 - Répartition des dépenses académiques des PIM par type, en 2018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76200</xdr:rowOff>
    </xdr:from>
    <xdr:to>
      <xdr:col>4</xdr:col>
      <xdr:colOff>1228725</xdr:colOff>
      <xdr:row>43</xdr:row>
      <xdr:rowOff>38100</xdr:rowOff>
    </xdr:to>
    <xdr:graphicFrame macro="">
      <xdr:nvGraphicFramePr>
        <xdr:cNvPr id="420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0.65422</cdr:x>
      <cdr:y>0.85779</cdr:y>
    </cdr:from>
    <cdr:to>
      <cdr:x>0.95687</cdr:x>
      <cdr:y>0.90469</cdr:y>
    </cdr:to>
    <cdr:sp macro="" textlink="">
      <cdr:nvSpPr>
        <cdr:cNvPr id="3" name="ZoneTexte 1"/>
        <cdr:cNvSpPr txBox="1"/>
      </cdr:nvSpPr>
      <cdr:spPr>
        <a:xfrm xmlns:a="http://schemas.openxmlformats.org/drawingml/2006/main" flipH="1">
          <a:off x="5489902" y="5400676"/>
          <a:ext cx="2539672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i="1">
              <a:solidFill>
                <a:schemeClr val="accent2">
                  <a:lumMod val="75000"/>
                </a:schemeClr>
              </a:solidFill>
              <a:sym typeface="Webdings"/>
            </a:rPr>
            <a:t></a:t>
          </a:r>
          <a:r>
            <a:rPr lang="fr-FR" sz="1100" i="1"/>
            <a:t>Source : DGRH-C1-3, données 2018.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104775</xdr:rowOff>
    </xdr:to>
    <xdr:sp macro="" textlink="">
      <xdr:nvSpPr>
        <xdr:cNvPr id="432384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114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12</xdr:row>
      <xdr:rowOff>0</xdr:rowOff>
    </xdr:from>
    <xdr:to>
      <xdr:col>0</xdr:col>
      <xdr:colOff>1247775</xdr:colOff>
      <xdr:row>13</xdr:row>
      <xdr:rowOff>104775</xdr:rowOff>
    </xdr:to>
    <xdr:sp macro="" textlink="">
      <xdr:nvSpPr>
        <xdr:cNvPr id="432385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3114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104775</xdr:rowOff>
    </xdr:to>
    <xdr:sp macro="" textlink="">
      <xdr:nvSpPr>
        <xdr:cNvPr id="432386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114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12</xdr:row>
      <xdr:rowOff>0</xdr:rowOff>
    </xdr:from>
    <xdr:to>
      <xdr:col>0</xdr:col>
      <xdr:colOff>1247775</xdr:colOff>
      <xdr:row>13</xdr:row>
      <xdr:rowOff>104775</xdr:rowOff>
    </xdr:to>
    <xdr:sp macro="" textlink="">
      <xdr:nvSpPr>
        <xdr:cNvPr id="432387" name="57640253" descr="http://ams1-ib.adnxs.com/it?e=wqT_3QKIBqgIAwAAAwDWAAUBCIC3u8EFELa5z6qBrI_RHxjI1J-T9uzW80wgASotCQAACQIAEQkHLAAAGQAAAOBRuBlAIRESACkRCfCBMK6-mgM4yRlAyRlIAlC9ir4bWKGiOmAAaN6DVHjl-QOAAQGKAQNVU0SSAQNFVVKYAdgFoAFbqAEBsAEAuAEBwAEEyAEA0AEA2AEA4AEA8AEAigJzdWYoJ2EnLCA5MzgwNzUsIDE0Nzk0NjU4NTYpO3VmKCdyJywgNTc2NDAyNTMsID4eADBnJywgMzU0OTk4MiwgPh0AJGknLCA0MjAyMTk2HADwY5IC2QEhbkNvTFh3anJ4cE1IRUwyS3Zoc1lBQ0Nob2pvd0FEZ0FRQVJJeVJsUXJyNmFBMWdBWUlBQmFBQndBSGdBZ0FFQWlBRUFrQUVCbUFFQm9BRUFxQUVEc0FFQXVRRUFBQUEJAwhNRUIJCQEBkERKQWZJcVNVOVZjdTRfMlFIaVdCZTMwUUR1UC1BQi05SVo5UUUBKUBBbUFLS2hOakNDYUFDQUxVQwUVBEwwCQioTkFDQU5nQ0FPQUNBT2dDQVBnQ0FJQURBWkFEQUEuLpoCJSFGZ254YWdqci7cAPBQb2FJNklBUW9pb1RZd2drLtgCjUPgAp6ILeoCW2h0dHA6Ly93d3cuY29tbWVudGNhbWFyY2hlLm5ldC9mb3J1bS9hZmZpY2gtMTUwNTAyMjgtDSrwni1jYWxjdWxlci1kZXMtdGF1eC1kLWV2b2x1dGlvbnOAAwGIAwGQAwCYAxegAwGqAwDAA6wCyAMA2APi7yPgAwDoAwD4AwKABACSBAYvdXQvdjKYBACiBAoxOTMuNDguNC42qASHpAWyBA0IABABGNgFIFooADAAuAQAwAQAyAQA0gQLMTAuMi44Ni4xNTLaBAIIAeAEAPAEvYq-G4gFAQ..&amp;s=055016fc355c9e63ca91ffde4e612eca20c2bf1c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942975" y="3114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104775</xdr:rowOff>
    </xdr:to>
    <xdr:sp macro="" textlink="">
      <xdr:nvSpPr>
        <xdr:cNvPr id="432388" name="57640146" descr="http://ams1-ib.adnxs.com/it?e=wqT_3QKGBqgGAwAAAwDWAAUBCIC3u8EFEI___4CPp_iwQRjI1J-T9uzW80wgASotCQAACQIAEQkHLAAAGfGzrF7w7-U_IRESACkRCfB-MMjSmgM4yRlAyRlIAlDSib4bWKKiOmAAaN6DVHjl-QOAAQCKAQNVU0SSAQNFVVKYAQGgAQGoAQGwAQC4AQHAAQTIAQDQAQDYAQDgAQDwAQCKAnN1ZignYScsIDkzODA3NSwgMTQ3OTQ2NTg1Nik7dWYoJ3InLCA1NzY0MDE0NkYeAChnJywgMzU0OTk4MkYdACRpJywgNDIwMjE5NhwA8GOSAtkBIXRTd2hBd2pyeHBNSEVOS0p2aHNZQUNDaG9qb3dBRGdBUUFSSXlSbFF5TkthQTFnQVlJQUJhQUJ3QUhnQWdBRUFpQUVBa0FFQm1BRUJvQUVBcUFFRHNBRUF1UUVBQUFBCQMITUVCCQkBAZBESkFlejIwY2w1WE84XzJRSGlXQmUzMFFEdVAtQUItOUlaOVFFASlAQW1BS0toTmpDQ2FBQ0FMVUMFFQRMMAkIoE5BQ0FOZ0NBT0FDQU9nQ0FQZ0NBSUFEQVpBREFBLi6aAiUhS2dreWJBNtwA8FBvYUk2SUFRb2lvVFl3Z2su2AKNQ-ACnogt6gJbaHR0cDovL3d3dy5jb21tZW50Y2FtYXJjaGUubmV0L2ZvcnVtL2FmZmljaC0xNTA1MDIyOC0NKvCdLWNhbGN1bGVyLWRlcy10YXV4LWQtZXZvbHV0aW9uc4ADAYgDAZADAJgDF6ADAaoDAMADrALIAwDYA-LvI-ADAOgDAPgDAoAEAJIEBi91dC92MpgEAKIECjE5My40OC40LjaoBIekBbIEDAgAEAEYACAAKAAwALgEAMAEAMgEANIECzEwLjIuODYuMTUy2gQCCAHgBADwBNKJvhuIBQE.&amp;s=ef1f21e01a9e0a66c5ff8b7428e6b18568c9082b&amp;referrer=http%3A%2F%2Fwww.commentcamarche.net%2Fforum%2Faffich-15050228-comment-calculer-des-taux-d-evolutions"/>
        <xdr:cNvSpPr>
          <a:spLocks noChangeAspect="1" noChangeArrowheads="1"/>
        </xdr:cNvSpPr>
      </xdr:nvSpPr>
      <xdr:spPr bwMode="auto">
        <a:xfrm>
          <a:off x="0" y="3114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2" name="Tableau13" displayName="Tableau13" ref="A10:G17" headerRowCount="0" totalsRowShown="0" headerRowDxfId="106" headerRowBorderDxfId="104" tableBorderDxfId="105" totalsRowBorderDxfId="103">
  <tableColumns count="7">
    <tableColumn id="1" name="Colonne1" headerRowDxfId="119" dataDxfId="120"/>
    <tableColumn id="2" name="Colonne2" headerRowDxfId="117" dataDxfId="118"/>
    <tableColumn id="3" name="Colonne3" headerRowDxfId="115" dataDxfId="116"/>
    <tableColumn id="4" name="Colonne4" headerRowDxfId="113" dataDxfId="114"/>
    <tableColumn id="5" name="Colonne5" headerRowDxfId="111" dataDxfId="112"/>
    <tableColumn id="6" name="Colonne6" headerRowDxfId="109" dataDxfId="110"/>
    <tableColumn id="7" name="Colonne7" headerRowDxfId="107" dataDxfId="10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9:E17" headerRowCount="0" totalsRowShown="0" headerRowDxfId="92" headerRowBorderDxfId="90" tableBorderDxfId="91" totalsRowBorderDxfId="89">
  <tableColumns count="5">
    <tableColumn id="1" name="Colonne1" headerRowDxfId="101" dataDxfId="102"/>
    <tableColumn id="2" name="Colonne2" headerRowDxfId="99" dataDxfId="100"/>
    <tableColumn id="3" name="Colonne3" headerRowDxfId="97" dataDxfId="98"/>
    <tableColumn id="4" name="Colonne4" headerRowDxfId="95" dataDxfId="96"/>
    <tableColumn id="6" name="Colonne6" headerRowDxfId="93" dataDxfId="9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au14" displayName="Tableau14" ref="A8:E15" headerRowCount="0" totalsRowShown="0" headerRowDxfId="78" headerRowBorderDxfId="76" tableBorderDxfId="77" totalsRowBorderDxfId="75">
  <tableColumns count="5">
    <tableColumn id="1" name="Colonne1" headerRowDxfId="87" dataDxfId="88"/>
    <tableColumn id="2" name="Colonne2" headerRowDxfId="85" dataDxfId="86"/>
    <tableColumn id="3" name="Colonne3" headerRowDxfId="83" dataDxfId="84" dataCellStyle="Pourcentage"/>
    <tableColumn id="4" name="Colonne4" headerRowDxfId="81" dataDxfId="82"/>
    <tableColumn id="6" name="Colonne6" headerRowDxfId="79" dataDxfId="8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au145" displayName="Tableau145" ref="A7:G13" headerRowCount="0" totalsRowShown="0" headerRowDxfId="60" headerRowBorderDxfId="58" tableBorderDxfId="59" totalsRowBorderDxfId="57">
  <tableColumns count="7">
    <tableColumn id="1" name="Colonne1" headerRowDxfId="73" dataDxfId="74"/>
    <tableColumn id="2" name="Colonne2" headerRowDxfId="71" dataDxfId="72"/>
    <tableColumn id="3" name="Colonne3" headerRowDxfId="69" dataDxfId="70"/>
    <tableColumn id="5" name="Colonne5" headerRowDxfId="67" dataDxfId="68" dataCellStyle="Pourcentage"/>
    <tableColumn id="4" name="Colonne4" headerRowDxfId="65" dataDxfId="66"/>
    <tableColumn id="7" name="Colonne7" headerRowDxfId="63" dataDxfId="64" dataCellStyle="Pourcentage"/>
    <tableColumn id="6" name="Colonne6" headerRowDxfId="61" dataDxfId="62" dataCellStyle="Pourcentag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6:D39" headerRowCount="0" totalsRowShown="0" headerRowDxfId="49" tableBorderDxfId="48" totalsRowBorderDxfId="47">
  <tableColumns count="4">
    <tableColumn id="1" name="Colonne1" dataDxfId="56"/>
    <tableColumn id="2" name="TOTAL DEPENSES 214" headerRowDxfId="54" dataDxfId="55"/>
    <tableColumn id="3" name="TOTAL DEPENSES 139" headerRowDxfId="52" dataDxfId="53"/>
    <tableColumn id="4" name="TOTAL" headerRowDxfId="50" dataDxfId="51"/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4:G37" headerRowCount="0" totalsRowShown="0" headerRowDxfId="33" tableBorderDxfId="32" totalsRowBorderDxfId="31">
  <tableColumns count="7">
    <tableColumn id="1" name="Colonne1" dataDxfId="46"/>
    <tableColumn id="2" name="Colonne2" headerRowDxfId="44" dataDxfId="45"/>
    <tableColumn id="3" name="Colonne3" headerRowDxfId="42" dataDxfId="43"/>
    <tableColumn id="4" name="Colonne4" headerRowDxfId="40" dataDxfId="41"/>
    <tableColumn id="5" name="Colonne5" headerRowDxfId="38" dataDxfId="39" headerRowCellStyle="Pourcentage" dataCellStyle="Pourcentage"/>
    <tableColumn id="6" name="Colonne6" headerRowDxfId="36" dataDxfId="37" headerRowCellStyle="Pourcentage" dataCellStyle="Pourcentage"/>
    <tableColumn id="7" name="Colonne7" headerRowDxfId="34" dataDxfId="35"/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au9" displayName="Tableau9" ref="A5:M38" headerRowCount="0" totalsRowShown="0" headerRowDxfId="4" dataDxfId="3" headerRowBorderDxfId="1" tableBorderDxfId="2" totalsRowBorderDxfId="0">
  <tableColumns count="13">
    <tableColumn id="1" name="Colonne1" headerRowDxfId="29" dataDxfId="30"/>
    <tableColumn id="2" name="Colonne2" headerRowDxfId="27" dataDxfId="28"/>
    <tableColumn id="3" name="Colonne3" headerRowDxfId="25" dataDxfId="26"/>
    <tableColumn id="4" name="Colonne4" headerRowDxfId="23" dataDxfId="24"/>
    <tableColumn id="5" name="Colonne5" headerRowDxfId="21" dataDxfId="22"/>
    <tableColumn id="6" name="Colonne6" headerRowDxfId="19" dataDxfId="20"/>
    <tableColumn id="7" name="Colonne7" headerRowDxfId="17" dataDxfId="18"/>
    <tableColumn id="8" name="Colonne8" headerRowDxfId="15" dataDxfId="16"/>
    <tableColumn id="9" name="Colonne9" headerRowDxfId="13" dataDxfId="14"/>
    <tableColumn id="10" name="Colonne10" headerRowDxfId="11" dataDxfId="12"/>
    <tableColumn id="11" name="Colonne11" headerRowDxfId="9" dataDxfId="10"/>
    <tableColumn id="14" name="Colonne14" headerRowDxfId="7" dataDxfId="8"/>
    <tableColumn id="12" name="Colonne12" headerRowDxfId="5" dataDxfId="6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topLeftCell="A25" zoomScale="85" zoomScaleNormal="85" workbookViewId="0">
      <selection activeCell="G23" sqref="G23"/>
    </sheetView>
  </sheetViews>
  <sheetFormatPr baseColWidth="10" defaultRowHeight="15" x14ac:dyDescent="0.25"/>
  <cols>
    <col min="1" max="1" width="25" customWidth="1"/>
    <col min="2" max="3" width="13.7109375" customWidth="1"/>
    <col min="4" max="4" width="21.7109375" customWidth="1"/>
    <col min="5" max="7" width="13.7109375" customWidth="1"/>
  </cols>
  <sheetData>
    <row r="1" spans="1:7" x14ac:dyDescent="0.25">
      <c r="A1" t="s">
        <v>5</v>
      </c>
    </row>
    <row r="4" spans="1:7" ht="15.75" x14ac:dyDescent="0.25">
      <c r="A4" s="190" t="s">
        <v>182</v>
      </c>
      <c r="B4" s="190"/>
      <c r="C4" s="190"/>
      <c r="D4" s="190"/>
      <c r="E4" s="190"/>
      <c r="F4" s="190"/>
      <c r="G4" s="190"/>
    </row>
    <row r="5" spans="1:7" ht="15.75" x14ac:dyDescent="0.25">
      <c r="A5" s="190" t="s">
        <v>148</v>
      </c>
      <c r="B5" s="190"/>
      <c r="C5" s="190"/>
      <c r="D5" s="190"/>
      <c r="E5" s="190"/>
      <c r="F5" s="190"/>
      <c r="G5" s="190"/>
    </row>
    <row r="6" spans="1:7" ht="8.25" customHeight="1" thickBot="1" x14ac:dyDescent="0.3"/>
    <row r="7" spans="1:7" ht="15.75" thickBot="1" x14ac:dyDescent="0.3">
      <c r="A7" s="181"/>
      <c r="B7" s="184" t="s">
        <v>3</v>
      </c>
      <c r="C7" s="185"/>
      <c r="D7" s="185"/>
      <c r="E7" s="185"/>
      <c r="F7" s="185"/>
      <c r="G7" s="185"/>
    </row>
    <row r="8" spans="1:7" ht="33" thickBot="1" x14ac:dyDescent="0.3">
      <c r="A8" s="182"/>
      <c r="B8" s="186" t="s">
        <v>15</v>
      </c>
      <c r="C8" s="187"/>
      <c r="D8" s="1" t="s">
        <v>67</v>
      </c>
      <c r="E8" s="2" t="s">
        <v>1</v>
      </c>
      <c r="F8" s="188" t="s">
        <v>2</v>
      </c>
      <c r="G8" s="189"/>
    </row>
    <row r="9" spans="1:7" ht="30.75" thickBot="1" x14ac:dyDescent="0.3">
      <c r="A9" s="183"/>
      <c r="B9" s="93" t="s">
        <v>6</v>
      </c>
      <c r="C9" s="94" t="s">
        <v>0</v>
      </c>
      <c r="D9" s="93" t="s">
        <v>6</v>
      </c>
      <c r="E9" s="94" t="s">
        <v>0</v>
      </c>
      <c r="F9" s="93" t="s">
        <v>6</v>
      </c>
      <c r="G9" s="95" t="s">
        <v>0</v>
      </c>
    </row>
    <row r="10" spans="1:7" ht="15.75" thickBot="1" x14ac:dyDescent="0.3">
      <c r="A10" s="8" t="s">
        <v>4</v>
      </c>
      <c r="B10" s="53">
        <v>11310127</v>
      </c>
      <c r="C10" s="108">
        <v>44.097832613915102</v>
      </c>
      <c r="D10" s="53">
        <v>1663131</v>
      </c>
      <c r="E10" s="108">
        <v>64.32625967815423</v>
      </c>
      <c r="F10" s="53">
        <v>12973258</v>
      </c>
      <c r="G10" s="108">
        <v>45.950251102697322</v>
      </c>
    </row>
    <row r="11" spans="1:7" ht="15.75" thickBot="1" x14ac:dyDescent="0.3">
      <c r="A11" s="6" t="s">
        <v>149</v>
      </c>
      <c r="B11" s="127">
        <v>6.4</v>
      </c>
      <c r="C11" s="99"/>
      <c r="D11" s="100">
        <v>3.8</v>
      </c>
      <c r="E11" s="99"/>
      <c r="F11" s="127">
        <v>6.1</v>
      </c>
      <c r="G11" s="137"/>
    </row>
    <row r="12" spans="1:7" ht="15.75" thickBot="1" x14ac:dyDescent="0.3">
      <c r="A12" s="6" t="s">
        <v>56</v>
      </c>
      <c r="B12" s="53">
        <v>7956028</v>
      </c>
      <c r="C12" s="100">
        <v>31.020305166831612</v>
      </c>
      <c r="D12" s="53">
        <v>586715</v>
      </c>
      <c r="E12" s="100">
        <v>22.692849479125972</v>
      </c>
      <c r="F12" s="53">
        <v>8542743</v>
      </c>
      <c r="G12" s="100">
        <v>30.257718296807923</v>
      </c>
    </row>
    <row r="13" spans="1:7" ht="15.75" thickBot="1" x14ac:dyDescent="0.3">
      <c r="A13" s="6" t="s">
        <v>149</v>
      </c>
      <c r="B13" s="100">
        <v>-7.2107090773419827E-2</v>
      </c>
      <c r="C13" s="99"/>
      <c r="D13" s="100">
        <v>4.4551185616290807</v>
      </c>
      <c r="E13" s="99"/>
      <c r="F13" s="100">
        <v>0.22623441653976203</v>
      </c>
      <c r="G13" s="137"/>
    </row>
    <row r="14" spans="1:7" ht="15.75" thickBot="1" x14ac:dyDescent="0.3">
      <c r="A14" s="6" t="s">
        <v>143</v>
      </c>
      <c r="B14" s="53">
        <v>6381652</v>
      </c>
      <c r="C14" s="100">
        <v>24.881862219253286</v>
      </c>
      <c r="D14" s="53">
        <v>335616</v>
      </c>
      <c r="E14" s="100">
        <v>12.980890842719791</v>
      </c>
      <c r="F14" s="53">
        <v>6717268</v>
      </c>
      <c r="G14" s="100">
        <v>23.792030600494758</v>
      </c>
    </row>
    <row r="15" spans="1:7" ht="15.75" thickBot="1" x14ac:dyDescent="0.3">
      <c r="A15" s="6" t="s">
        <v>149</v>
      </c>
      <c r="B15" s="127">
        <v>7.5</v>
      </c>
      <c r="C15" s="99"/>
      <c r="D15" s="100">
        <v>-3.1</v>
      </c>
      <c r="E15" s="99"/>
      <c r="F15" s="100">
        <v>6.9</v>
      </c>
      <c r="G15" s="137"/>
    </row>
    <row r="16" spans="1:7" ht="15.75" thickBot="1" x14ac:dyDescent="0.3">
      <c r="A16" s="7" t="s">
        <v>2</v>
      </c>
      <c r="B16" s="54">
        <v>25647807</v>
      </c>
      <c r="C16" s="117">
        <v>99.999999999999986</v>
      </c>
      <c r="D16" s="54">
        <v>2585462</v>
      </c>
      <c r="E16" s="117">
        <v>100</v>
      </c>
      <c r="F16" s="54">
        <v>28233269</v>
      </c>
      <c r="G16" s="117">
        <v>100</v>
      </c>
    </row>
    <row r="17" spans="1:7" ht="15.75" thickBot="1" x14ac:dyDescent="0.3">
      <c r="A17" s="6" t="s">
        <v>149</v>
      </c>
      <c r="B17" s="128">
        <v>4.5834890836288054</v>
      </c>
      <c r="C17" s="102"/>
      <c r="D17" s="129">
        <v>3.0202449411554695</v>
      </c>
      <c r="E17" s="102"/>
      <c r="F17" s="129">
        <v>4.4383643997485036</v>
      </c>
      <c r="G17" s="116"/>
    </row>
    <row r="18" spans="1:7" x14ac:dyDescent="0.25">
      <c r="A18" s="5"/>
      <c r="B18" s="103"/>
      <c r="C18" s="104"/>
      <c r="D18" s="105"/>
      <c r="E18" s="106"/>
      <c r="F18" s="105"/>
      <c r="G18" s="106"/>
    </row>
    <row r="19" spans="1:7" ht="15.75" x14ac:dyDescent="0.3">
      <c r="A19" s="11" t="s">
        <v>151</v>
      </c>
      <c r="E19" s="18"/>
    </row>
    <row r="20" spans="1:7" x14ac:dyDescent="0.25">
      <c r="A20" s="3"/>
      <c r="F20" s="18"/>
    </row>
    <row r="21" spans="1:7" x14ac:dyDescent="0.25">
      <c r="A21" t="s">
        <v>7</v>
      </c>
      <c r="E21" s="164">
        <f>B16/F16</f>
        <v>0.90842498613957878</v>
      </c>
    </row>
    <row r="22" spans="1:7" x14ac:dyDescent="0.25">
      <c r="A22" t="s">
        <v>8</v>
      </c>
      <c r="E22" s="164">
        <f>D16/F16</f>
        <v>9.1575013860421189E-2</v>
      </c>
    </row>
  </sheetData>
  <mergeCells count="6">
    <mergeCell ref="A7:A9"/>
    <mergeCell ref="B7:G7"/>
    <mergeCell ref="B8:C8"/>
    <mergeCell ref="F8:G8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showGridLines="0" zoomScaleNormal="100" workbookViewId="0">
      <selection activeCell="E4" sqref="E4"/>
    </sheetView>
  </sheetViews>
  <sheetFormatPr baseColWidth="10" defaultRowHeight="15" x14ac:dyDescent="0.25"/>
  <cols>
    <col min="1" max="1" width="47.42578125" style="118" customWidth="1"/>
    <col min="2" max="2" width="31.140625" style="118" customWidth="1"/>
    <col min="3" max="16384" width="11.42578125" style="118"/>
  </cols>
  <sheetData>
    <row r="3" spans="1:2" ht="45.75" customHeight="1" x14ac:dyDescent="0.25">
      <c r="A3" s="203" t="s">
        <v>187</v>
      </c>
      <c r="B3" s="203"/>
    </row>
    <row r="4" spans="1:2" ht="16.5" thickBot="1" x14ac:dyDescent="0.35">
      <c r="A4" s="90"/>
    </row>
    <row r="5" spans="1:2" ht="21.75" customHeight="1" thickBot="1" x14ac:dyDescent="0.3">
      <c r="A5" s="145" t="s">
        <v>167</v>
      </c>
      <c r="B5" s="146" t="s">
        <v>168</v>
      </c>
    </row>
    <row r="6" spans="1:2" ht="15.75" thickBot="1" x14ac:dyDescent="0.3">
      <c r="A6" s="147" t="s">
        <v>4</v>
      </c>
      <c r="B6" s="148"/>
    </row>
    <row r="7" spans="1:2" ht="15.75" thickBot="1" x14ac:dyDescent="0.3">
      <c r="A7" s="159" t="s">
        <v>169</v>
      </c>
      <c r="B7" s="160">
        <v>52644.36</v>
      </c>
    </row>
    <row r="8" spans="1:2" ht="15.75" thickBot="1" x14ac:dyDescent="0.3">
      <c r="A8" s="161" t="s">
        <v>170</v>
      </c>
      <c r="B8" s="162">
        <v>4651.66</v>
      </c>
    </row>
    <row r="9" spans="1:2" ht="15.75" thickBot="1" x14ac:dyDescent="0.3">
      <c r="A9" s="159" t="s">
        <v>171</v>
      </c>
      <c r="B9" s="163">
        <v>192670.92</v>
      </c>
    </row>
    <row r="10" spans="1:2" ht="15.75" thickBot="1" x14ac:dyDescent="0.3">
      <c r="A10" s="149" t="s">
        <v>2</v>
      </c>
      <c r="B10" s="150">
        <f>SUM(B7:B9)</f>
        <v>249966.94</v>
      </c>
    </row>
    <row r="11" spans="1:2" ht="15.75" thickBot="1" x14ac:dyDescent="0.3">
      <c r="A11" s="151" t="s">
        <v>56</v>
      </c>
      <c r="B11" s="152"/>
    </row>
    <row r="12" spans="1:2" ht="15.75" thickBot="1" x14ac:dyDescent="0.3">
      <c r="A12" s="161" t="s">
        <v>172</v>
      </c>
      <c r="B12" s="162">
        <v>6550.22</v>
      </c>
    </row>
    <row r="13" spans="1:2" ht="15.75" thickBot="1" x14ac:dyDescent="0.3">
      <c r="A13" s="159" t="s">
        <v>173</v>
      </c>
      <c r="B13" s="163">
        <v>80264.37</v>
      </c>
    </row>
    <row r="14" spans="1:2" ht="15.75" thickBot="1" x14ac:dyDescent="0.3">
      <c r="A14" s="161" t="s">
        <v>174</v>
      </c>
      <c r="B14" s="162">
        <v>45654.36</v>
      </c>
    </row>
    <row r="15" spans="1:2" ht="15.75" thickBot="1" x14ac:dyDescent="0.3">
      <c r="A15" s="159" t="s">
        <v>175</v>
      </c>
      <c r="B15" s="160">
        <v>375200</v>
      </c>
    </row>
    <row r="16" spans="1:2" ht="15.75" thickBot="1" x14ac:dyDescent="0.3">
      <c r="A16" s="161" t="s">
        <v>51</v>
      </c>
      <c r="B16" s="162">
        <v>1893583.82</v>
      </c>
    </row>
    <row r="17" spans="1:2" ht="15.75" thickBot="1" x14ac:dyDescent="0.3">
      <c r="A17" s="153" t="s">
        <v>2</v>
      </c>
      <c r="B17" s="154">
        <f>SUM(B12:B16)</f>
        <v>2401252.77</v>
      </c>
    </row>
    <row r="18" spans="1:2" ht="15.75" thickBot="1" x14ac:dyDescent="0.3">
      <c r="A18" s="157" t="s">
        <v>143</v>
      </c>
      <c r="B18" s="158">
        <v>32250</v>
      </c>
    </row>
    <row r="19" spans="1:2" ht="15.75" thickBot="1" x14ac:dyDescent="0.3">
      <c r="A19" s="155" t="s">
        <v>176</v>
      </c>
      <c r="B19" s="156">
        <f>B10+B17+B18</f>
        <v>2683469.71</v>
      </c>
    </row>
    <row r="20" spans="1:2" ht="15.75" x14ac:dyDescent="0.3">
      <c r="A20" s="90" t="s">
        <v>157</v>
      </c>
    </row>
    <row r="21" spans="1:2" ht="15.75" x14ac:dyDescent="0.3">
      <c r="A21" s="90"/>
    </row>
    <row r="22" spans="1:2" ht="15.75" x14ac:dyDescent="0.3">
      <c r="A22" s="90"/>
    </row>
    <row r="23" spans="1:2" ht="15.75" x14ac:dyDescent="0.3">
      <c r="A23" s="90"/>
    </row>
  </sheetData>
  <mergeCells count="1">
    <mergeCell ref="A3:B3"/>
  </mergeCells>
  <pageMargins left="0.7" right="0.7" top="0.75" bottom="0.75" header="0.3" footer="0.3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showGridLines="0" zoomScale="82" zoomScaleNormal="82" workbookViewId="0">
      <selection activeCell="A2" sqref="A2:I2"/>
    </sheetView>
  </sheetViews>
  <sheetFormatPr baseColWidth="10" defaultRowHeight="15" x14ac:dyDescent="0.25"/>
  <cols>
    <col min="1" max="1" width="31.28515625" customWidth="1"/>
    <col min="2" max="9" width="14.140625" customWidth="1"/>
    <col min="10" max="10" width="12" style="9" bestFit="1" customWidth="1"/>
  </cols>
  <sheetData>
    <row r="2" spans="1:9" ht="15.75" x14ac:dyDescent="0.25">
      <c r="A2" s="190" t="s">
        <v>189</v>
      </c>
      <c r="B2" s="190"/>
      <c r="C2" s="190"/>
      <c r="D2" s="190"/>
      <c r="E2" s="190"/>
      <c r="F2" s="190"/>
      <c r="G2" s="190"/>
      <c r="H2" s="190"/>
      <c r="I2" s="190"/>
    </row>
    <row r="3" spans="1:9" ht="15.75" thickBot="1" x14ac:dyDescent="0.3"/>
    <row r="4" spans="1:9" ht="48.75" customHeight="1" thickBot="1" x14ac:dyDescent="0.3">
      <c r="A4" s="42" t="s">
        <v>85</v>
      </c>
      <c r="B4" s="191" t="s">
        <v>87</v>
      </c>
      <c r="C4" s="197"/>
      <c r="D4" s="197"/>
      <c r="E4" s="192"/>
      <c r="F4" s="191" t="s">
        <v>88</v>
      </c>
      <c r="G4" s="197"/>
      <c r="H4" s="197"/>
      <c r="I4" s="192"/>
    </row>
    <row r="5" spans="1:9" ht="45.75" customHeight="1" thickBot="1" x14ac:dyDescent="0.3">
      <c r="A5" s="43"/>
      <c r="B5" s="88" t="s">
        <v>11</v>
      </c>
      <c r="C5" s="89" t="s">
        <v>12</v>
      </c>
      <c r="D5" s="89" t="s">
        <v>51</v>
      </c>
      <c r="E5" s="89" t="s">
        <v>16</v>
      </c>
      <c r="F5" s="89" t="s">
        <v>11</v>
      </c>
      <c r="G5" s="89" t="s">
        <v>12</v>
      </c>
      <c r="H5" s="89" t="s">
        <v>51</v>
      </c>
      <c r="I5" s="89" t="s">
        <v>16</v>
      </c>
    </row>
    <row r="6" spans="1:9" ht="15.75" thickBot="1" x14ac:dyDescent="0.3">
      <c r="A6" s="44" t="s">
        <v>17</v>
      </c>
      <c r="B6" s="38">
        <v>417046.49</v>
      </c>
      <c r="C6" s="38">
        <v>12398.5</v>
      </c>
      <c r="D6" s="38">
        <v>31846.62</v>
      </c>
      <c r="E6" s="38">
        <v>461291.61</v>
      </c>
      <c r="F6" s="38">
        <v>10787.33</v>
      </c>
      <c r="G6" s="38">
        <v>1180.75</v>
      </c>
      <c r="H6" s="38">
        <v>17632.04</v>
      </c>
      <c r="I6" s="38">
        <v>29600.12</v>
      </c>
    </row>
    <row r="7" spans="1:9" ht="15.75" thickBot="1" x14ac:dyDescent="0.3">
      <c r="A7" s="45" t="s">
        <v>18</v>
      </c>
      <c r="B7" s="39">
        <v>204832.33</v>
      </c>
      <c r="C7" s="39">
        <v>13842.04</v>
      </c>
      <c r="D7" s="39">
        <v>36210.480000000003</v>
      </c>
      <c r="E7" s="39">
        <v>254884.85</v>
      </c>
      <c r="F7" s="39">
        <v>16442.43</v>
      </c>
      <c r="G7" s="39">
        <v>2085.7399999999998</v>
      </c>
      <c r="H7" s="39">
        <v>18974.48</v>
      </c>
      <c r="I7" s="39">
        <v>37502.65</v>
      </c>
    </row>
    <row r="8" spans="1:9" ht="15.75" thickBot="1" x14ac:dyDescent="0.3">
      <c r="A8" s="46" t="s">
        <v>19</v>
      </c>
      <c r="B8" s="40">
        <v>151049.95000000001</v>
      </c>
      <c r="C8" s="40">
        <v>21434.48</v>
      </c>
      <c r="D8" s="40">
        <v>15121.8</v>
      </c>
      <c r="E8" s="40">
        <v>187606.23</v>
      </c>
      <c r="F8" s="40">
        <v>7244.82</v>
      </c>
      <c r="G8" s="40">
        <v>1105.8</v>
      </c>
      <c r="H8" s="40">
        <v>0</v>
      </c>
      <c r="I8" s="40">
        <v>8350.6200000000008</v>
      </c>
    </row>
    <row r="9" spans="1:9" ht="15.75" thickBot="1" x14ac:dyDescent="0.3">
      <c r="A9" s="45" t="s">
        <v>20</v>
      </c>
      <c r="B9" s="39">
        <v>486972</v>
      </c>
      <c r="C9" s="39">
        <v>18101</v>
      </c>
      <c r="D9" s="39">
        <v>48497</v>
      </c>
      <c r="E9" s="39">
        <v>553570</v>
      </c>
      <c r="F9" s="39">
        <v>35129</v>
      </c>
      <c r="G9" s="39">
        <v>3509</v>
      </c>
      <c r="H9" s="39">
        <v>0</v>
      </c>
      <c r="I9" s="39">
        <v>38638</v>
      </c>
    </row>
    <row r="10" spans="1:9" ht="15.75" thickBot="1" x14ac:dyDescent="0.3">
      <c r="A10" s="46" t="s">
        <v>21</v>
      </c>
      <c r="B10" s="40">
        <v>188591.86</v>
      </c>
      <c r="C10" s="40">
        <v>20408.189999999999</v>
      </c>
      <c r="D10" s="40">
        <v>12506.4</v>
      </c>
      <c r="E10" s="40">
        <v>221506.45</v>
      </c>
      <c r="F10" s="40">
        <v>19315.2</v>
      </c>
      <c r="G10" s="40">
        <v>5634.37</v>
      </c>
      <c r="H10" s="40">
        <v>19416.64</v>
      </c>
      <c r="I10" s="40">
        <v>44366.21</v>
      </c>
    </row>
    <row r="11" spans="1:9" ht="15.75" thickBot="1" x14ac:dyDescent="0.3">
      <c r="A11" s="45" t="s">
        <v>22</v>
      </c>
      <c r="B11" s="39">
        <v>216304.6</v>
      </c>
      <c r="C11" s="39">
        <v>13430.59</v>
      </c>
      <c r="D11" s="39">
        <v>16781.18</v>
      </c>
      <c r="E11" s="39">
        <v>246516.37</v>
      </c>
      <c r="F11" s="39">
        <v>20332.990000000002</v>
      </c>
      <c r="G11" s="39">
        <v>1616.43</v>
      </c>
      <c r="H11" s="39">
        <v>7732.8</v>
      </c>
      <c r="I11" s="39">
        <v>29682.22</v>
      </c>
    </row>
    <row r="12" spans="1:9" ht="15.75" thickBot="1" x14ac:dyDescent="0.3">
      <c r="A12" s="46" t="s">
        <v>23</v>
      </c>
      <c r="B12" s="40">
        <v>30018.54</v>
      </c>
      <c r="C12" s="40">
        <v>0</v>
      </c>
      <c r="D12" s="40">
        <v>0</v>
      </c>
      <c r="E12" s="40">
        <v>30018.54</v>
      </c>
      <c r="F12" s="40">
        <v>3066.41</v>
      </c>
      <c r="G12" s="40">
        <v>0</v>
      </c>
      <c r="H12" s="40">
        <v>0</v>
      </c>
      <c r="I12" s="40">
        <v>3066.41</v>
      </c>
    </row>
    <row r="13" spans="1:9" ht="15.75" thickBot="1" x14ac:dyDescent="0.3">
      <c r="A13" s="45" t="s">
        <v>24</v>
      </c>
      <c r="B13" s="39">
        <v>516872</v>
      </c>
      <c r="C13" s="39">
        <v>18647</v>
      </c>
      <c r="D13" s="39">
        <v>142583.88</v>
      </c>
      <c r="E13" s="39">
        <v>678102.88</v>
      </c>
      <c r="F13" s="39">
        <v>34443.5</v>
      </c>
      <c r="G13" s="39">
        <v>2875</v>
      </c>
      <c r="H13" s="39">
        <v>59218.68</v>
      </c>
      <c r="I13" s="39">
        <v>96537.18</v>
      </c>
    </row>
    <row r="14" spans="1:9" ht="15.75" thickBot="1" x14ac:dyDescent="0.3">
      <c r="A14" s="46" t="s">
        <v>25</v>
      </c>
      <c r="B14" s="40">
        <v>247464.78</v>
      </c>
      <c r="C14" s="40">
        <v>31347.86</v>
      </c>
      <c r="D14" s="40">
        <v>9461.2000000000007</v>
      </c>
      <c r="E14" s="40">
        <v>288273.84000000003</v>
      </c>
      <c r="F14" s="40">
        <v>17129.71</v>
      </c>
      <c r="G14" s="40">
        <v>1690.2</v>
      </c>
      <c r="H14" s="40">
        <v>4013.88</v>
      </c>
      <c r="I14" s="40">
        <v>22833.79</v>
      </c>
    </row>
    <row r="15" spans="1:9" ht="15.75" thickBot="1" x14ac:dyDescent="0.3">
      <c r="A15" s="45" t="s">
        <v>26</v>
      </c>
      <c r="B15" s="39">
        <v>415662.23</v>
      </c>
      <c r="C15" s="39">
        <v>35712.49</v>
      </c>
      <c r="D15" s="39">
        <v>15624</v>
      </c>
      <c r="E15" s="39">
        <v>466998.72</v>
      </c>
      <c r="F15" s="39">
        <v>63407</v>
      </c>
      <c r="G15" s="39">
        <v>3156.2</v>
      </c>
      <c r="H15" s="39">
        <v>21700</v>
      </c>
      <c r="I15" s="39">
        <v>88263.2</v>
      </c>
    </row>
    <row r="16" spans="1:9" ht="15.75" thickBot="1" x14ac:dyDescent="0.3">
      <c r="A16" s="46" t="s">
        <v>30</v>
      </c>
      <c r="B16" s="40">
        <v>921650.42</v>
      </c>
      <c r="C16" s="40">
        <v>66944.03</v>
      </c>
      <c r="D16" s="40">
        <v>31413.1</v>
      </c>
      <c r="E16" s="40">
        <v>1020007.55</v>
      </c>
      <c r="F16" s="40">
        <v>152325.76000000001</v>
      </c>
      <c r="G16" s="40">
        <v>13498.17</v>
      </c>
      <c r="H16" s="40">
        <v>33325.94</v>
      </c>
      <c r="I16" s="40">
        <v>199149.87</v>
      </c>
    </row>
    <row r="17" spans="1:9" ht="15.75" thickBot="1" x14ac:dyDescent="0.3">
      <c r="A17" s="45" t="s">
        <v>31</v>
      </c>
      <c r="B17" s="39">
        <v>76028.350000000006</v>
      </c>
      <c r="C17" s="39">
        <v>4418.6099999999997</v>
      </c>
      <c r="D17" s="39">
        <v>15582.38</v>
      </c>
      <c r="E17" s="39">
        <v>96029.34</v>
      </c>
      <c r="F17" s="39">
        <v>2582.2399999999998</v>
      </c>
      <c r="G17" s="39">
        <v>128.78</v>
      </c>
      <c r="H17" s="39">
        <v>4314.7</v>
      </c>
      <c r="I17" s="39">
        <v>7025.72</v>
      </c>
    </row>
    <row r="18" spans="1:9" ht="15.75" thickBot="1" x14ac:dyDescent="0.3">
      <c r="A18" s="46" t="s">
        <v>32</v>
      </c>
      <c r="B18" s="40">
        <v>352898.71</v>
      </c>
      <c r="C18" s="40">
        <v>15592.81</v>
      </c>
      <c r="D18" s="40">
        <v>21307.08</v>
      </c>
      <c r="E18" s="40">
        <v>389798.6</v>
      </c>
      <c r="F18" s="40">
        <v>47155.09</v>
      </c>
      <c r="G18" s="40">
        <v>794.64</v>
      </c>
      <c r="H18" s="40">
        <v>0</v>
      </c>
      <c r="I18" s="40">
        <v>47949.73</v>
      </c>
    </row>
    <row r="19" spans="1:9" ht="15.75" thickBot="1" x14ac:dyDescent="0.3">
      <c r="A19" s="45" t="s">
        <v>34</v>
      </c>
      <c r="B19" s="39">
        <v>348259.03</v>
      </c>
      <c r="C19" s="39">
        <v>20371.45</v>
      </c>
      <c r="D19" s="39">
        <v>13507.12</v>
      </c>
      <c r="E19" s="39">
        <v>382137.59999999998</v>
      </c>
      <c r="F19" s="39">
        <v>15493.44</v>
      </c>
      <c r="G19" s="39">
        <v>1406.38</v>
      </c>
      <c r="H19" s="39">
        <v>0</v>
      </c>
      <c r="I19" s="39">
        <v>16899.82</v>
      </c>
    </row>
    <row r="20" spans="1:9" ht="15.75" thickBot="1" x14ac:dyDescent="0.3">
      <c r="A20" s="46" t="s">
        <v>35</v>
      </c>
      <c r="B20" s="40">
        <v>318955.53999999998</v>
      </c>
      <c r="C20" s="40">
        <v>54024.63</v>
      </c>
      <c r="D20" s="40">
        <v>16528.080000000002</v>
      </c>
      <c r="E20" s="40">
        <v>389508.25</v>
      </c>
      <c r="F20" s="40">
        <v>35940.519999999997</v>
      </c>
      <c r="G20" s="40">
        <v>4290.29</v>
      </c>
      <c r="H20" s="40">
        <v>0</v>
      </c>
      <c r="I20" s="40">
        <v>40230.81</v>
      </c>
    </row>
    <row r="21" spans="1:9" ht="15.75" thickBot="1" x14ac:dyDescent="0.3">
      <c r="A21" s="45" t="s">
        <v>36</v>
      </c>
      <c r="B21" s="39">
        <v>414004.85</v>
      </c>
      <c r="C21" s="39">
        <v>43831.46</v>
      </c>
      <c r="D21" s="39">
        <v>37983.68</v>
      </c>
      <c r="E21" s="39">
        <v>495819.99</v>
      </c>
      <c r="F21" s="39">
        <v>153444.6</v>
      </c>
      <c r="G21" s="39">
        <v>36761.9</v>
      </c>
      <c r="H21" s="39">
        <v>0</v>
      </c>
      <c r="I21" s="39">
        <v>190206.5</v>
      </c>
    </row>
    <row r="22" spans="1:9" ht="15.75" thickBot="1" x14ac:dyDescent="0.3">
      <c r="A22" s="46" t="s">
        <v>37</v>
      </c>
      <c r="B22" s="40">
        <v>286273.95</v>
      </c>
      <c r="C22" s="40">
        <v>11070.14</v>
      </c>
      <c r="D22" s="40">
        <v>24289.64</v>
      </c>
      <c r="E22" s="40">
        <v>321633.73</v>
      </c>
      <c r="F22" s="40">
        <v>13027.44</v>
      </c>
      <c r="G22" s="40">
        <v>305.56</v>
      </c>
      <c r="H22" s="40">
        <v>0</v>
      </c>
      <c r="I22" s="40">
        <v>13333</v>
      </c>
    </row>
    <row r="23" spans="1:9" ht="15.75" thickBot="1" x14ac:dyDescent="0.3">
      <c r="A23" s="45" t="s">
        <v>38</v>
      </c>
      <c r="B23" s="39">
        <v>482244.61</v>
      </c>
      <c r="C23" s="39">
        <v>34537.22</v>
      </c>
      <c r="D23" s="39">
        <v>9353.0300000000007</v>
      </c>
      <c r="E23" s="39">
        <v>526134.86</v>
      </c>
      <c r="F23" s="39">
        <v>47529.52</v>
      </c>
      <c r="G23" s="39">
        <v>4579.9399999999996</v>
      </c>
      <c r="H23" s="39">
        <v>0</v>
      </c>
      <c r="I23" s="39">
        <v>52109.46</v>
      </c>
    </row>
    <row r="24" spans="1:9" ht="15.75" thickBot="1" x14ac:dyDescent="0.3">
      <c r="A24" s="46" t="s">
        <v>39</v>
      </c>
      <c r="B24" s="40">
        <v>216509</v>
      </c>
      <c r="C24" s="40">
        <v>5992</v>
      </c>
      <c r="D24" s="40">
        <v>66130</v>
      </c>
      <c r="E24" s="40">
        <v>288631</v>
      </c>
      <c r="F24" s="40">
        <v>39730</v>
      </c>
      <c r="G24" s="40">
        <v>5442</v>
      </c>
      <c r="H24" s="40">
        <v>61218</v>
      </c>
      <c r="I24" s="40">
        <v>106390</v>
      </c>
    </row>
    <row r="25" spans="1:9" ht="15.75" thickBot="1" x14ac:dyDescent="0.3">
      <c r="A25" s="45" t="s">
        <v>40</v>
      </c>
      <c r="B25" s="39">
        <v>282810.7</v>
      </c>
      <c r="C25" s="39">
        <v>21638.15</v>
      </c>
      <c r="D25" s="39">
        <v>18995.560000000001</v>
      </c>
      <c r="E25" s="39">
        <v>323444.40999999997</v>
      </c>
      <c r="F25" s="39">
        <v>30761.23</v>
      </c>
      <c r="G25" s="39">
        <v>3502.08</v>
      </c>
      <c r="H25" s="39">
        <v>6233.48</v>
      </c>
      <c r="I25" s="39">
        <v>40496.79</v>
      </c>
    </row>
    <row r="26" spans="1:9" ht="15.75" thickBot="1" x14ac:dyDescent="0.3">
      <c r="A26" s="46" t="s">
        <v>41</v>
      </c>
      <c r="B26" s="40">
        <v>260180.4</v>
      </c>
      <c r="C26" s="40">
        <v>10636.43</v>
      </c>
      <c r="D26" s="40">
        <v>11630.36</v>
      </c>
      <c r="E26" s="40">
        <v>282447.19</v>
      </c>
      <c r="F26" s="40">
        <v>37238.089999999997</v>
      </c>
      <c r="G26" s="40">
        <v>460.54</v>
      </c>
      <c r="H26" s="40">
        <v>0</v>
      </c>
      <c r="I26" s="40">
        <v>37698.629999999997</v>
      </c>
    </row>
    <row r="27" spans="1:9" ht="15.75" thickBot="1" x14ac:dyDescent="0.3">
      <c r="A27" s="45" t="s">
        <v>42</v>
      </c>
      <c r="B27" s="39">
        <v>437720</v>
      </c>
      <c r="C27" s="39">
        <v>21280</v>
      </c>
      <c r="D27" s="39">
        <v>53045</v>
      </c>
      <c r="E27" s="39">
        <v>512045</v>
      </c>
      <c r="F27" s="39">
        <v>124806</v>
      </c>
      <c r="G27" s="39">
        <v>10579</v>
      </c>
      <c r="H27" s="39">
        <v>78931</v>
      </c>
      <c r="I27" s="39">
        <v>214316</v>
      </c>
    </row>
    <row r="28" spans="1:9" ht="15.75" thickBot="1" x14ac:dyDescent="0.3">
      <c r="A28" s="46" t="s">
        <v>43</v>
      </c>
      <c r="B28" s="40">
        <v>416880.59</v>
      </c>
      <c r="C28" s="40">
        <v>25480</v>
      </c>
      <c r="D28" s="40">
        <v>40047.21</v>
      </c>
      <c r="E28" s="40">
        <v>482407.8</v>
      </c>
      <c r="F28" s="40">
        <v>38077.29</v>
      </c>
      <c r="G28" s="40">
        <v>2214.71</v>
      </c>
      <c r="H28" s="40">
        <v>12968.32</v>
      </c>
      <c r="I28" s="40">
        <v>53260.32</v>
      </c>
    </row>
    <row r="29" spans="1:9" ht="15.75" thickBot="1" x14ac:dyDescent="0.3">
      <c r="A29" s="45" t="s">
        <v>44</v>
      </c>
      <c r="B29" s="39">
        <v>328910.33</v>
      </c>
      <c r="C29" s="39">
        <v>15558.91</v>
      </c>
      <c r="D29" s="39">
        <v>1756.12</v>
      </c>
      <c r="E29" s="39">
        <v>346225.36</v>
      </c>
      <c r="F29" s="39">
        <v>16106.75</v>
      </c>
      <c r="G29" s="39">
        <v>2385.1999999999998</v>
      </c>
      <c r="H29" s="39">
        <v>17759.68</v>
      </c>
      <c r="I29" s="39">
        <v>36251.629999999997</v>
      </c>
    </row>
    <row r="30" spans="1:9" ht="15.75" thickBot="1" x14ac:dyDescent="0.3">
      <c r="A30" s="46" t="s">
        <v>45</v>
      </c>
      <c r="B30" s="40">
        <v>493700.71</v>
      </c>
      <c r="C30" s="40">
        <v>6394.18</v>
      </c>
      <c r="D30" s="40">
        <v>167140.31</v>
      </c>
      <c r="E30" s="40">
        <v>667235.19999999995</v>
      </c>
      <c r="F30" s="40">
        <v>21777.77</v>
      </c>
      <c r="G30" s="40">
        <v>703.91</v>
      </c>
      <c r="H30" s="40">
        <v>18726.48</v>
      </c>
      <c r="I30" s="40">
        <v>41208.160000000003</v>
      </c>
    </row>
    <row r="31" spans="1:9" ht="15.75" thickBot="1" x14ac:dyDescent="0.3">
      <c r="A31" s="47" t="s">
        <v>46</v>
      </c>
      <c r="B31" s="39">
        <v>899537.54</v>
      </c>
      <c r="C31" s="39">
        <v>25139.919999999998</v>
      </c>
      <c r="D31" s="39">
        <v>152743</v>
      </c>
      <c r="E31" s="39">
        <v>1077420.46</v>
      </c>
      <c r="F31" s="39">
        <v>69024.05</v>
      </c>
      <c r="G31" s="39">
        <v>8939.2099999999991</v>
      </c>
      <c r="H31" s="39">
        <v>74316.320000000007</v>
      </c>
      <c r="I31" s="39">
        <v>152279.57999999999</v>
      </c>
    </row>
    <row r="32" spans="1:9" ht="15.75" thickBot="1" x14ac:dyDescent="0.3">
      <c r="A32" s="48" t="s">
        <v>86</v>
      </c>
      <c r="B32" s="41">
        <v>9411379.5099999998</v>
      </c>
      <c r="C32" s="41">
        <v>568232.09</v>
      </c>
      <c r="D32" s="41">
        <v>1010084.23</v>
      </c>
      <c r="E32" s="41">
        <v>10989695.83</v>
      </c>
      <c r="F32" s="41">
        <v>1072318.18</v>
      </c>
      <c r="G32" s="41">
        <v>118845.8</v>
      </c>
      <c r="H32" s="41">
        <v>456482.44</v>
      </c>
      <c r="I32" s="41">
        <v>1647646.42</v>
      </c>
    </row>
    <row r="33" spans="1:9" ht="15.75" thickBot="1" x14ac:dyDescent="0.3">
      <c r="A33" s="46" t="s">
        <v>27</v>
      </c>
      <c r="B33" s="40">
        <v>37697.69</v>
      </c>
      <c r="C33" s="40">
        <v>1220.3499999999999</v>
      </c>
      <c r="D33" s="40">
        <v>0</v>
      </c>
      <c r="E33" s="40">
        <v>38918.04</v>
      </c>
      <c r="F33" s="40">
        <v>482.02</v>
      </c>
      <c r="G33" s="40">
        <v>0</v>
      </c>
      <c r="H33" s="40">
        <v>0</v>
      </c>
      <c r="I33" s="40">
        <v>482.02</v>
      </c>
    </row>
    <row r="34" spans="1:9" ht="15.75" thickBot="1" x14ac:dyDescent="0.3">
      <c r="A34" s="45" t="s">
        <v>28</v>
      </c>
      <c r="B34" s="39">
        <v>46930.09</v>
      </c>
      <c r="C34" s="39">
        <v>385.87</v>
      </c>
      <c r="D34" s="39">
        <v>2611</v>
      </c>
      <c r="E34" s="39">
        <v>49926.96</v>
      </c>
      <c r="F34" s="39">
        <v>1934.53</v>
      </c>
      <c r="G34" s="39">
        <v>0</v>
      </c>
      <c r="H34" s="39">
        <v>0</v>
      </c>
      <c r="I34" s="39">
        <v>1934.53</v>
      </c>
    </row>
    <row r="35" spans="1:9" ht="15.75" thickBot="1" x14ac:dyDescent="0.3">
      <c r="A35" s="46" t="s">
        <v>33</v>
      </c>
      <c r="B35" s="40">
        <v>79545.8</v>
      </c>
      <c r="C35" s="40">
        <v>873.83</v>
      </c>
      <c r="D35" s="40">
        <v>1492.96</v>
      </c>
      <c r="E35" s="40">
        <v>81912.59</v>
      </c>
      <c r="F35" s="40">
        <v>11131.61</v>
      </c>
      <c r="G35" s="40">
        <v>0</v>
      </c>
      <c r="H35" s="40">
        <v>0</v>
      </c>
      <c r="I35" s="40">
        <v>11131.61</v>
      </c>
    </row>
    <row r="36" spans="1:9" ht="15.75" thickBot="1" x14ac:dyDescent="0.3">
      <c r="A36" s="45" t="s">
        <v>47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</row>
    <row r="37" spans="1:9" ht="15.75" thickBot="1" x14ac:dyDescent="0.3">
      <c r="A37" s="49" t="s">
        <v>29</v>
      </c>
      <c r="B37" s="40">
        <v>132774.51999999999</v>
      </c>
      <c r="C37" s="40">
        <v>706.86</v>
      </c>
      <c r="D37" s="40">
        <v>16191.84</v>
      </c>
      <c r="E37" s="40">
        <v>149673.22</v>
      </c>
      <c r="F37" s="40">
        <v>1936.68</v>
      </c>
      <c r="G37" s="40">
        <v>0</v>
      </c>
      <c r="H37" s="40">
        <v>0</v>
      </c>
      <c r="I37" s="40">
        <v>1936.68</v>
      </c>
    </row>
    <row r="38" spans="1:9" ht="15.75" thickBot="1" x14ac:dyDescent="0.3">
      <c r="A38" s="50" t="s">
        <v>90</v>
      </c>
      <c r="B38" s="41">
        <v>296948.09999999998</v>
      </c>
      <c r="C38" s="41">
        <v>3186.91</v>
      </c>
      <c r="D38" s="41">
        <v>20295.8</v>
      </c>
      <c r="E38" s="41">
        <v>320430.81</v>
      </c>
      <c r="F38" s="41">
        <v>15484.84</v>
      </c>
      <c r="G38" s="41">
        <v>0</v>
      </c>
      <c r="H38" s="41">
        <v>0</v>
      </c>
      <c r="I38" s="41">
        <v>15484.84</v>
      </c>
    </row>
    <row r="39" spans="1:9" ht="15.75" thickBot="1" x14ac:dyDescent="0.3">
      <c r="A39" s="51" t="s">
        <v>89</v>
      </c>
      <c r="B39" s="52">
        <v>9708327.6099999994</v>
      </c>
      <c r="C39" s="52">
        <v>571419</v>
      </c>
      <c r="D39" s="52">
        <v>1030380.03</v>
      </c>
      <c r="E39" s="52">
        <v>11310126.640000001</v>
      </c>
      <c r="F39" s="52">
        <v>1087803.02</v>
      </c>
      <c r="G39" s="52">
        <v>118845.8</v>
      </c>
      <c r="H39" s="52">
        <v>456482.44</v>
      </c>
      <c r="I39" s="52">
        <v>1663131.26</v>
      </c>
    </row>
    <row r="41" spans="1:9" ht="15.75" x14ac:dyDescent="0.3">
      <c r="A41" s="11" t="s">
        <v>151</v>
      </c>
      <c r="E41" s="18"/>
      <c r="F41" s="4"/>
    </row>
    <row r="42" spans="1:9" x14ac:dyDescent="0.25">
      <c r="C42" s="18">
        <f>SUM(C6:C31)</f>
        <v>568232.09000000008</v>
      </c>
    </row>
    <row r="43" spans="1:9" x14ac:dyDescent="0.25">
      <c r="C43" s="18">
        <f>SUM(C33:C37)</f>
        <v>3186.91</v>
      </c>
    </row>
  </sheetData>
  <mergeCells count="3">
    <mergeCell ref="A2:I2"/>
    <mergeCell ref="B4:E4"/>
    <mergeCell ref="F4:I4"/>
  </mergeCells>
  <pageMargins left="0.19685039370078741" right="0.19685039370078741" top="0.74803149606299213" bottom="0.74803149606299213" header="0.31496062992125984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2"/>
  <sheetViews>
    <sheetView showGridLines="0" workbookViewId="0">
      <selection activeCell="A2" sqref="A2"/>
    </sheetView>
  </sheetViews>
  <sheetFormatPr baseColWidth="10" defaultRowHeight="15" x14ac:dyDescent="0.25"/>
  <cols>
    <col min="1" max="1" width="35.7109375" customWidth="1"/>
    <col min="2" max="5" width="19.5703125" customWidth="1"/>
  </cols>
  <sheetData>
    <row r="3" spans="1:5" ht="15.75" x14ac:dyDescent="0.25">
      <c r="A3" s="190" t="s">
        <v>188</v>
      </c>
      <c r="B3" s="190"/>
      <c r="C3" s="190"/>
      <c r="D3" s="190"/>
      <c r="E3" s="190"/>
    </row>
    <row r="4" spans="1:5" ht="15.75" thickBot="1" x14ac:dyDescent="0.3"/>
    <row r="5" spans="1:5" ht="15.75" customHeight="1" thickBot="1" x14ac:dyDescent="0.3">
      <c r="A5" s="193" t="s">
        <v>85</v>
      </c>
      <c r="B5" s="191" t="s">
        <v>91</v>
      </c>
      <c r="C5" s="197"/>
      <c r="D5" s="197"/>
      <c r="E5" s="192"/>
    </row>
    <row r="6" spans="1:5" ht="30.75" thickBot="1" x14ac:dyDescent="0.3">
      <c r="A6" s="194"/>
      <c r="B6" s="88" t="s">
        <v>11</v>
      </c>
      <c r="C6" s="89" t="s">
        <v>12</v>
      </c>
      <c r="D6" s="89" t="s">
        <v>51</v>
      </c>
      <c r="E6" s="89" t="s">
        <v>16</v>
      </c>
    </row>
    <row r="7" spans="1:5" ht="15.75" thickBot="1" x14ac:dyDescent="0.3">
      <c r="A7" s="44" t="s">
        <v>17</v>
      </c>
      <c r="B7" s="38">
        <v>427833.82</v>
      </c>
      <c r="C7" s="38">
        <v>13579.25</v>
      </c>
      <c r="D7" s="38">
        <v>49478.66</v>
      </c>
      <c r="E7" s="38">
        <v>490891.73</v>
      </c>
    </row>
    <row r="8" spans="1:5" ht="15.75" thickBot="1" x14ac:dyDescent="0.3">
      <c r="A8" s="45" t="s">
        <v>18</v>
      </c>
      <c r="B8" s="39">
        <v>221274.76</v>
      </c>
      <c r="C8" s="39">
        <v>15927.78</v>
      </c>
      <c r="D8" s="39">
        <v>55184.959999999999</v>
      </c>
      <c r="E8" s="39">
        <v>292387.5</v>
      </c>
    </row>
    <row r="9" spans="1:5" ht="15.75" thickBot="1" x14ac:dyDescent="0.3">
      <c r="A9" s="46" t="s">
        <v>19</v>
      </c>
      <c r="B9" s="40">
        <v>158294.76999999999</v>
      </c>
      <c r="C9" s="40">
        <v>22540.28</v>
      </c>
      <c r="D9" s="40">
        <v>15121.8</v>
      </c>
      <c r="E9" s="40">
        <v>195956.85</v>
      </c>
    </row>
    <row r="10" spans="1:5" ht="15.75" thickBot="1" x14ac:dyDescent="0.3">
      <c r="A10" s="45" t="s">
        <v>20</v>
      </c>
      <c r="B10" s="39">
        <v>522101</v>
      </c>
      <c r="C10" s="39">
        <v>21610</v>
      </c>
      <c r="D10" s="39">
        <v>48497</v>
      </c>
      <c r="E10" s="39">
        <v>592208</v>
      </c>
    </row>
    <row r="11" spans="1:5" ht="15.75" thickBot="1" x14ac:dyDescent="0.3">
      <c r="A11" s="46" t="s">
        <v>21</v>
      </c>
      <c r="B11" s="40">
        <v>207907.06</v>
      </c>
      <c r="C11" s="40">
        <v>26042.560000000001</v>
      </c>
      <c r="D11" s="40">
        <v>31923.040000000001</v>
      </c>
      <c r="E11" s="40">
        <v>265872.65999999997</v>
      </c>
    </row>
    <row r="12" spans="1:5" ht="15.75" thickBot="1" x14ac:dyDescent="0.3">
      <c r="A12" s="45" t="s">
        <v>22</v>
      </c>
      <c r="B12" s="39">
        <v>236637.59</v>
      </c>
      <c r="C12" s="39">
        <v>15047.02</v>
      </c>
      <c r="D12" s="39">
        <v>24513.98</v>
      </c>
      <c r="E12" s="39">
        <v>276198.59000000003</v>
      </c>
    </row>
    <row r="13" spans="1:5" ht="15.75" thickBot="1" x14ac:dyDescent="0.3">
      <c r="A13" s="46" t="s">
        <v>23</v>
      </c>
      <c r="B13" s="40">
        <v>33084.949999999997</v>
      </c>
      <c r="C13" s="40">
        <v>0</v>
      </c>
      <c r="D13" s="40">
        <v>0</v>
      </c>
      <c r="E13" s="40">
        <v>33084.949999999997</v>
      </c>
    </row>
    <row r="14" spans="1:5" ht="15.75" thickBot="1" x14ac:dyDescent="0.3">
      <c r="A14" s="45" t="s">
        <v>24</v>
      </c>
      <c r="B14" s="39">
        <v>551315.5</v>
      </c>
      <c r="C14" s="39">
        <v>21522</v>
      </c>
      <c r="D14" s="39">
        <v>201802.56</v>
      </c>
      <c r="E14" s="39">
        <v>774640.06</v>
      </c>
    </row>
    <row r="15" spans="1:5" ht="15.75" thickBot="1" x14ac:dyDescent="0.3">
      <c r="A15" s="46" t="s">
        <v>25</v>
      </c>
      <c r="B15" s="40">
        <v>264594.49</v>
      </c>
      <c r="C15" s="40">
        <v>33038.06</v>
      </c>
      <c r="D15" s="40">
        <v>13475.08</v>
      </c>
      <c r="E15" s="40">
        <v>311107.63</v>
      </c>
    </row>
    <row r="16" spans="1:5" ht="15.75" thickBot="1" x14ac:dyDescent="0.3">
      <c r="A16" s="45" t="s">
        <v>26</v>
      </c>
      <c r="B16" s="39">
        <v>479069.23</v>
      </c>
      <c r="C16" s="39">
        <v>38868.69</v>
      </c>
      <c r="D16" s="39">
        <v>37324</v>
      </c>
      <c r="E16" s="39">
        <v>555261.92000000004</v>
      </c>
    </row>
    <row r="17" spans="1:5" ht="15.75" thickBot="1" x14ac:dyDescent="0.3">
      <c r="A17" s="46" t="s">
        <v>30</v>
      </c>
      <c r="B17" s="40">
        <v>1073976.18</v>
      </c>
      <c r="C17" s="40">
        <v>80442.2</v>
      </c>
      <c r="D17" s="40">
        <v>64739.040000000001</v>
      </c>
      <c r="E17" s="40">
        <v>1219157.42</v>
      </c>
    </row>
    <row r="18" spans="1:5" ht="15.75" thickBot="1" x14ac:dyDescent="0.3">
      <c r="A18" s="45" t="s">
        <v>31</v>
      </c>
      <c r="B18" s="39">
        <v>78610.59</v>
      </c>
      <c r="C18" s="39">
        <v>4547.3900000000003</v>
      </c>
      <c r="D18" s="39">
        <v>19897.080000000002</v>
      </c>
      <c r="E18" s="39">
        <v>103055.06</v>
      </c>
    </row>
    <row r="19" spans="1:5" ht="15.75" thickBot="1" x14ac:dyDescent="0.3">
      <c r="A19" s="46" t="s">
        <v>32</v>
      </c>
      <c r="B19" s="40">
        <v>400053.8</v>
      </c>
      <c r="C19" s="40">
        <v>16387.45</v>
      </c>
      <c r="D19" s="40">
        <v>21307.08</v>
      </c>
      <c r="E19" s="40">
        <v>437748.33</v>
      </c>
    </row>
    <row r="20" spans="1:5" ht="15.75" thickBot="1" x14ac:dyDescent="0.3">
      <c r="A20" s="45" t="s">
        <v>34</v>
      </c>
      <c r="B20" s="39">
        <v>363752.47</v>
      </c>
      <c r="C20" s="39">
        <v>21777.83</v>
      </c>
      <c r="D20" s="39">
        <v>13507.12</v>
      </c>
      <c r="E20" s="39">
        <v>399037.42</v>
      </c>
    </row>
    <row r="21" spans="1:5" ht="15.75" thickBot="1" x14ac:dyDescent="0.3">
      <c r="A21" s="46" t="s">
        <v>35</v>
      </c>
      <c r="B21" s="40">
        <v>354896.06</v>
      </c>
      <c r="C21" s="40">
        <v>58314.92</v>
      </c>
      <c r="D21" s="40">
        <v>16528.080000000002</v>
      </c>
      <c r="E21" s="40">
        <v>429739.06</v>
      </c>
    </row>
    <row r="22" spans="1:5" ht="15.75" thickBot="1" x14ac:dyDescent="0.3">
      <c r="A22" s="45" t="s">
        <v>36</v>
      </c>
      <c r="B22" s="39">
        <v>567449.44999999995</v>
      </c>
      <c r="C22" s="39">
        <v>80593.36</v>
      </c>
      <c r="D22" s="39">
        <v>37983.68</v>
      </c>
      <c r="E22" s="39">
        <v>686026.49</v>
      </c>
    </row>
    <row r="23" spans="1:5" ht="15.75" thickBot="1" x14ac:dyDescent="0.3">
      <c r="A23" s="46" t="s">
        <v>37</v>
      </c>
      <c r="B23" s="40">
        <v>299301.39</v>
      </c>
      <c r="C23" s="40">
        <v>11375.7</v>
      </c>
      <c r="D23" s="40">
        <v>24289.64</v>
      </c>
      <c r="E23" s="40">
        <v>334966.73</v>
      </c>
    </row>
    <row r="24" spans="1:5" ht="15.75" thickBot="1" x14ac:dyDescent="0.3">
      <c r="A24" s="45" t="s">
        <v>38</v>
      </c>
      <c r="B24" s="39">
        <v>529774.13</v>
      </c>
      <c r="C24" s="39">
        <v>39117.160000000003</v>
      </c>
      <c r="D24" s="39">
        <v>9353.0300000000007</v>
      </c>
      <c r="E24" s="39">
        <v>578244.31999999995</v>
      </c>
    </row>
    <row r="25" spans="1:5" ht="15.75" thickBot="1" x14ac:dyDescent="0.3">
      <c r="A25" s="46" t="s">
        <v>39</v>
      </c>
      <c r="B25" s="40">
        <v>256239</v>
      </c>
      <c r="C25" s="40">
        <v>11434</v>
      </c>
      <c r="D25" s="40">
        <v>127348</v>
      </c>
      <c r="E25" s="40">
        <v>395021</v>
      </c>
    </row>
    <row r="26" spans="1:5" ht="15.75" thickBot="1" x14ac:dyDescent="0.3">
      <c r="A26" s="45" t="s">
        <v>40</v>
      </c>
      <c r="B26" s="39">
        <v>313571.93</v>
      </c>
      <c r="C26" s="39">
        <v>25140.23</v>
      </c>
      <c r="D26" s="39">
        <v>25229.040000000001</v>
      </c>
      <c r="E26" s="39">
        <v>363941.2</v>
      </c>
    </row>
    <row r="27" spans="1:5" ht="15.75" thickBot="1" x14ac:dyDescent="0.3">
      <c r="A27" s="46" t="s">
        <v>41</v>
      </c>
      <c r="B27" s="40">
        <v>297418.49</v>
      </c>
      <c r="C27" s="40">
        <v>11096.97</v>
      </c>
      <c r="D27" s="40">
        <v>11630.36</v>
      </c>
      <c r="E27" s="40">
        <v>320145.82</v>
      </c>
    </row>
    <row r="28" spans="1:5" ht="15.75" thickBot="1" x14ac:dyDescent="0.3">
      <c r="A28" s="45" t="s">
        <v>42</v>
      </c>
      <c r="B28" s="39">
        <v>562526</v>
      </c>
      <c r="C28" s="39">
        <v>31859</v>
      </c>
      <c r="D28" s="39">
        <v>131976</v>
      </c>
      <c r="E28" s="39">
        <v>726361</v>
      </c>
    </row>
    <row r="29" spans="1:5" ht="15.75" thickBot="1" x14ac:dyDescent="0.3">
      <c r="A29" s="46" t="s">
        <v>43</v>
      </c>
      <c r="B29" s="40">
        <v>454957.88</v>
      </c>
      <c r="C29" s="40">
        <v>27694.71</v>
      </c>
      <c r="D29" s="40">
        <v>53015.53</v>
      </c>
      <c r="E29" s="40">
        <v>535668.12</v>
      </c>
    </row>
    <row r="30" spans="1:5" ht="15.75" thickBot="1" x14ac:dyDescent="0.3">
      <c r="A30" s="45" t="s">
        <v>44</v>
      </c>
      <c r="B30" s="39">
        <v>345017.08</v>
      </c>
      <c r="C30" s="39">
        <v>17944.11</v>
      </c>
      <c r="D30" s="39">
        <v>19515.8</v>
      </c>
      <c r="E30" s="39">
        <v>382476.99</v>
      </c>
    </row>
    <row r="31" spans="1:5" ht="15.75" thickBot="1" x14ac:dyDescent="0.3">
      <c r="A31" s="46" t="s">
        <v>45</v>
      </c>
      <c r="B31" s="40">
        <v>515478.48</v>
      </c>
      <c r="C31" s="40">
        <v>7098.09</v>
      </c>
      <c r="D31" s="40">
        <v>185866.79</v>
      </c>
      <c r="E31" s="40">
        <v>708443.36</v>
      </c>
    </row>
    <row r="32" spans="1:5" ht="15.75" thickBot="1" x14ac:dyDescent="0.3">
      <c r="A32" s="47" t="s">
        <v>46</v>
      </c>
      <c r="B32" s="39">
        <v>968561.59</v>
      </c>
      <c r="C32" s="39">
        <v>34079.129999999997</v>
      </c>
      <c r="D32" s="39">
        <v>227059.32</v>
      </c>
      <c r="E32" s="39">
        <v>1229700.04</v>
      </c>
    </row>
    <row r="33" spans="1:5" ht="15.75" thickBot="1" x14ac:dyDescent="0.3">
      <c r="A33" s="48" t="s">
        <v>86</v>
      </c>
      <c r="B33" s="41">
        <v>10483697.689999999</v>
      </c>
      <c r="C33" s="41">
        <v>687077.89</v>
      </c>
      <c r="D33" s="41">
        <v>1466566.67</v>
      </c>
      <c r="E33" s="41">
        <v>12637342.25</v>
      </c>
    </row>
    <row r="34" spans="1:5" ht="15.75" thickBot="1" x14ac:dyDescent="0.3">
      <c r="A34" s="46" t="s">
        <v>27</v>
      </c>
      <c r="B34" s="40">
        <v>38179.71</v>
      </c>
      <c r="C34" s="40">
        <v>1220.3499999999999</v>
      </c>
      <c r="D34" s="40">
        <v>0</v>
      </c>
      <c r="E34" s="40">
        <v>39400.06</v>
      </c>
    </row>
    <row r="35" spans="1:5" ht="15.75" thickBot="1" x14ac:dyDescent="0.3">
      <c r="A35" s="45" t="s">
        <v>28</v>
      </c>
      <c r="B35" s="39">
        <v>48864.62</v>
      </c>
      <c r="C35" s="39">
        <v>385.87</v>
      </c>
      <c r="D35" s="39">
        <v>2611</v>
      </c>
      <c r="E35" s="39">
        <v>51861.49</v>
      </c>
    </row>
    <row r="36" spans="1:5" ht="15.75" thickBot="1" x14ac:dyDescent="0.3">
      <c r="A36" s="46" t="s">
        <v>33</v>
      </c>
      <c r="B36" s="40">
        <v>90677.41</v>
      </c>
      <c r="C36" s="40">
        <v>873.83</v>
      </c>
      <c r="D36" s="40">
        <v>1492.96</v>
      </c>
      <c r="E36" s="40">
        <v>93044.2</v>
      </c>
    </row>
    <row r="37" spans="1:5" ht="15.75" thickBot="1" x14ac:dyDescent="0.3">
      <c r="A37" s="45" t="s">
        <v>47</v>
      </c>
      <c r="B37" s="39">
        <v>0</v>
      </c>
      <c r="C37" s="39">
        <v>0</v>
      </c>
      <c r="D37" s="39">
        <v>0</v>
      </c>
      <c r="E37" s="39">
        <v>0</v>
      </c>
    </row>
    <row r="38" spans="1:5" ht="15.75" thickBot="1" x14ac:dyDescent="0.3">
      <c r="A38" s="49" t="s">
        <v>29</v>
      </c>
      <c r="B38" s="40">
        <v>134711.20000000001</v>
      </c>
      <c r="C38" s="40">
        <v>706.86</v>
      </c>
      <c r="D38" s="40">
        <v>16191.84</v>
      </c>
      <c r="E38" s="40">
        <v>151609.9</v>
      </c>
    </row>
    <row r="39" spans="1:5" ht="15.75" thickBot="1" x14ac:dyDescent="0.3">
      <c r="A39" s="50" t="s">
        <v>90</v>
      </c>
      <c r="B39" s="41">
        <v>312432.94</v>
      </c>
      <c r="C39" s="41">
        <v>3186.91</v>
      </c>
      <c r="D39" s="41">
        <v>20295.8</v>
      </c>
      <c r="E39" s="41">
        <v>335915.65</v>
      </c>
    </row>
    <row r="40" spans="1:5" ht="15.75" thickBot="1" x14ac:dyDescent="0.3">
      <c r="A40" s="51" t="s">
        <v>89</v>
      </c>
      <c r="B40" s="52">
        <v>10796130.630000001</v>
      </c>
      <c r="C40" s="52">
        <v>690264.8</v>
      </c>
      <c r="D40" s="52">
        <v>1486862.47</v>
      </c>
      <c r="E40" s="52">
        <v>12973257.9</v>
      </c>
    </row>
    <row r="42" spans="1:5" ht="15.75" x14ac:dyDescent="0.3">
      <c r="A42" s="11" t="s">
        <v>151</v>
      </c>
    </row>
  </sheetData>
  <mergeCells count="3">
    <mergeCell ref="A3:E3"/>
    <mergeCell ref="B5:E5"/>
    <mergeCell ref="A5:A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1"/>
  <sheetViews>
    <sheetView showGridLines="0" workbookViewId="0">
      <selection activeCell="A2" sqref="A2:D2"/>
    </sheetView>
  </sheetViews>
  <sheetFormatPr baseColWidth="10" defaultRowHeight="15" x14ac:dyDescent="0.25"/>
  <cols>
    <col min="1" max="1" width="40.85546875" customWidth="1"/>
    <col min="2" max="4" width="30" customWidth="1"/>
  </cols>
  <sheetData>
    <row r="2" spans="1:5" ht="15.75" x14ac:dyDescent="0.25">
      <c r="A2" s="190" t="s">
        <v>190</v>
      </c>
      <c r="B2" s="190"/>
      <c r="C2" s="190"/>
      <c r="D2" s="190"/>
      <c r="E2" s="72"/>
    </row>
    <row r="3" spans="1:5" ht="15.75" thickBot="1" x14ac:dyDescent="0.3"/>
    <row r="4" spans="1:5" ht="15.75" thickBot="1" x14ac:dyDescent="0.3">
      <c r="A4" s="205" t="s">
        <v>85</v>
      </c>
      <c r="B4" s="204" t="s">
        <v>140</v>
      </c>
      <c r="C4" s="204"/>
      <c r="D4" s="184"/>
    </row>
    <row r="5" spans="1:5" ht="30.75" thickBot="1" x14ac:dyDescent="0.3">
      <c r="A5" s="206"/>
      <c r="B5" s="93" t="s">
        <v>92</v>
      </c>
      <c r="C5" s="93" t="s">
        <v>99</v>
      </c>
      <c r="D5" s="123" t="s">
        <v>2</v>
      </c>
    </row>
    <row r="6" spans="1:5" ht="15.75" thickBot="1" x14ac:dyDescent="0.3">
      <c r="A6" s="55" t="s">
        <v>17</v>
      </c>
      <c r="B6" s="56">
        <v>239111.74</v>
      </c>
      <c r="C6" s="56">
        <v>6305</v>
      </c>
      <c r="D6" s="53">
        <v>245416.74</v>
      </c>
    </row>
    <row r="7" spans="1:5" ht="15.75" thickBot="1" x14ac:dyDescent="0.3">
      <c r="A7" s="57" t="s">
        <v>18</v>
      </c>
      <c r="B7" s="58">
        <v>200122.01</v>
      </c>
      <c r="C7" s="58">
        <v>7315</v>
      </c>
      <c r="D7" s="59">
        <v>207437.01</v>
      </c>
    </row>
    <row r="8" spans="1:5" ht="15.75" thickBot="1" x14ac:dyDescent="0.3">
      <c r="A8" s="57" t="s">
        <v>19</v>
      </c>
      <c r="B8" s="58">
        <v>30248</v>
      </c>
      <c r="C8" s="58">
        <v>4480</v>
      </c>
      <c r="D8" s="59">
        <v>34728</v>
      </c>
    </row>
    <row r="9" spans="1:5" ht="15.75" thickBot="1" x14ac:dyDescent="0.3">
      <c r="A9" s="57" t="s">
        <v>20</v>
      </c>
      <c r="B9" s="58">
        <v>107642</v>
      </c>
      <c r="C9" s="58">
        <v>3934</v>
      </c>
      <c r="D9" s="59">
        <v>111576</v>
      </c>
    </row>
    <row r="10" spans="1:5" ht="15.75" thickBot="1" x14ac:dyDescent="0.3">
      <c r="A10" s="57" t="s">
        <v>21</v>
      </c>
      <c r="B10" s="58">
        <v>129041.65</v>
      </c>
      <c r="C10" s="58">
        <v>40058.199999999997</v>
      </c>
      <c r="D10" s="59">
        <v>169099.84999999998</v>
      </c>
    </row>
    <row r="11" spans="1:5" ht="15.75" thickBot="1" x14ac:dyDescent="0.3">
      <c r="A11" s="57" t="s">
        <v>22</v>
      </c>
      <c r="B11" s="58">
        <v>102628.72</v>
      </c>
      <c r="C11" s="58">
        <v>14005.54</v>
      </c>
      <c r="D11" s="59">
        <v>116634.26000000001</v>
      </c>
    </row>
    <row r="12" spans="1:5" ht="15.75" thickBot="1" x14ac:dyDescent="0.3">
      <c r="A12" s="57" t="s">
        <v>23</v>
      </c>
      <c r="B12" s="58">
        <v>49662.3</v>
      </c>
      <c r="C12" s="58">
        <v>0</v>
      </c>
      <c r="D12" s="59">
        <v>49662.3</v>
      </c>
    </row>
    <row r="13" spans="1:5" ht="15.75" thickBot="1" x14ac:dyDescent="0.3">
      <c r="A13" s="57" t="s">
        <v>24</v>
      </c>
      <c r="B13" s="58">
        <v>1117777.6599999999</v>
      </c>
      <c r="C13" s="58">
        <v>11028</v>
      </c>
      <c r="D13" s="59">
        <v>1128805.6599999999</v>
      </c>
    </row>
    <row r="14" spans="1:5" ht="15.75" thickBot="1" x14ac:dyDescent="0.3">
      <c r="A14" s="57" t="s">
        <v>25</v>
      </c>
      <c r="B14" s="58">
        <v>493488.54</v>
      </c>
      <c r="C14" s="58">
        <v>31698.5</v>
      </c>
      <c r="D14" s="59">
        <v>525187.04</v>
      </c>
    </row>
    <row r="15" spans="1:5" ht="15.75" thickBot="1" x14ac:dyDescent="0.3">
      <c r="A15" s="57" t="s">
        <v>26</v>
      </c>
      <c r="B15" s="58">
        <v>365338.92</v>
      </c>
      <c r="C15" s="58">
        <v>27038</v>
      </c>
      <c r="D15" s="59">
        <v>392376.92</v>
      </c>
    </row>
    <row r="16" spans="1:5" ht="15.75" thickBot="1" x14ac:dyDescent="0.3">
      <c r="A16" s="57" t="s">
        <v>30</v>
      </c>
      <c r="B16" s="58">
        <v>900535.84</v>
      </c>
      <c r="C16" s="58">
        <v>146329.20000000001</v>
      </c>
      <c r="D16" s="59">
        <v>1046865.04</v>
      </c>
    </row>
    <row r="17" spans="1:4" ht="15.75" thickBot="1" x14ac:dyDescent="0.3">
      <c r="A17" s="57" t="s">
        <v>31</v>
      </c>
      <c r="B17" s="58">
        <v>53511.360000000001</v>
      </c>
      <c r="C17" s="58">
        <v>900</v>
      </c>
      <c r="D17" s="59">
        <v>54411.360000000001</v>
      </c>
    </row>
    <row r="18" spans="1:4" ht="15.75" thickBot="1" x14ac:dyDescent="0.3">
      <c r="A18" s="57" t="s">
        <v>32</v>
      </c>
      <c r="B18" s="58">
        <v>161241.67000000001</v>
      </c>
      <c r="C18" s="58">
        <v>13940</v>
      </c>
      <c r="D18" s="59">
        <v>175181.67</v>
      </c>
    </row>
    <row r="19" spans="1:4" ht="15.75" thickBot="1" x14ac:dyDescent="0.3">
      <c r="A19" s="57" t="s">
        <v>34</v>
      </c>
      <c r="B19" s="58">
        <v>552863.4</v>
      </c>
      <c r="C19" s="58">
        <v>46086.54</v>
      </c>
      <c r="D19" s="59">
        <v>598949.94000000006</v>
      </c>
    </row>
    <row r="20" spans="1:4" ht="15.75" thickBot="1" x14ac:dyDescent="0.3">
      <c r="A20" s="57" t="s">
        <v>35</v>
      </c>
      <c r="B20" s="58">
        <v>246954.29</v>
      </c>
      <c r="C20" s="58">
        <v>59975</v>
      </c>
      <c r="D20" s="59">
        <v>306929.29000000004</v>
      </c>
    </row>
    <row r="21" spans="1:4" ht="15.75" thickBot="1" x14ac:dyDescent="0.3">
      <c r="A21" s="57" t="s">
        <v>36</v>
      </c>
      <c r="B21" s="58">
        <v>245427.21</v>
      </c>
      <c r="C21" s="58">
        <v>11389.24</v>
      </c>
      <c r="D21" s="59">
        <v>256816.44999999998</v>
      </c>
    </row>
    <row r="22" spans="1:4" ht="15.75" thickBot="1" x14ac:dyDescent="0.3">
      <c r="A22" s="57" t="s">
        <v>37</v>
      </c>
      <c r="B22" s="58">
        <v>267603.90999999997</v>
      </c>
      <c r="C22" s="58">
        <v>16536.330000000002</v>
      </c>
      <c r="D22" s="59">
        <v>284140.24</v>
      </c>
    </row>
    <row r="23" spans="1:4" ht="15.75" thickBot="1" x14ac:dyDescent="0.3">
      <c r="A23" s="57" t="s">
        <v>38</v>
      </c>
      <c r="B23" s="58">
        <v>302664</v>
      </c>
      <c r="C23" s="58">
        <v>22240</v>
      </c>
      <c r="D23" s="59">
        <v>324904</v>
      </c>
    </row>
    <row r="24" spans="1:4" ht="15.75" thickBot="1" x14ac:dyDescent="0.3">
      <c r="A24" s="57" t="s">
        <v>39</v>
      </c>
      <c r="B24" s="58">
        <v>72899.960000000006</v>
      </c>
      <c r="C24" s="58">
        <v>656</v>
      </c>
      <c r="D24" s="59">
        <v>73555.960000000006</v>
      </c>
    </row>
    <row r="25" spans="1:4" ht="15.75" thickBot="1" x14ac:dyDescent="0.3">
      <c r="A25" s="57" t="s">
        <v>40</v>
      </c>
      <c r="B25" s="58">
        <v>250458.96</v>
      </c>
      <c r="C25" s="58">
        <v>15974</v>
      </c>
      <c r="D25" s="59">
        <v>266432.95999999996</v>
      </c>
    </row>
    <row r="26" spans="1:4" ht="15.75" thickBot="1" x14ac:dyDescent="0.3">
      <c r="A26" s="57" t="s">
        <v>41</v>
      </c>
      <c r="B26" s="58">
        <v>108683</v>
      </c>
      <c r="C26" s="58">
        <v>13450</v>
      </c>
      <c r="D26" s="59">
        <v>122133</v>
      </c>
    </row>
    <row r="27" spans="1:4" ht="15.75" thickBot="1" x14ac:dyDescent="0.3">
      <c r="A27" s="57" t="s">
        <v>42</v>
      </c>
      <c r="B27" s="58">
        <v>168440.77</v>
      </c>
      <c r="C27" s="58">
        <v>8603.25</v>
      </c>
      <c r="D27" s="59">
        <v>177044.02</v>
      </c>
    </row>
    <row r="28" spans="1:4" ht="15.75" thickBot="1" x14ac:dyDescent="0.3">
      <c r="A28" s="57" t="s">
        <v>43</v>
      </c>
      <c r="B28" s="58">
        <v>226766.21</v>
      </c>
      <c r="C28" s="58">
        <v>21914.6</v>
      </c>
      <c r="D28" s="59">
        <v>248680.81</v>
      </c>
    </row>
    <row r="29" spans="1:4" ht="15.75" thickBot="1" x14ac:dyDescent="0.3">
      <c r="A29" s="57" t="s">
        <v>44</v>
      </c>
      <c r="B29" s="58">
        <v>45858.239999999998</v>
      </c>
      <c r="C29" s="58">
        <v>570</v>
      </c>
      <c r="D29" s="59">
        <v>46428.24</v>
      </c>
    </row>
    <row r="30" spans="1:4" ht="15.75" thickBot="1" x14ac:dyDescent="0.3">
      <c r="A30" s="57" t="s">
        <v>45</v>
      </c>
      <c r="B30" s="58">
        <v>803557.89</v>
      </c>
      <c r="C30" s="58">
        <v>40468.300000000003</v>
      </c>
      <c r="D30" s="59">
        <v>844026.19000000006</v>
      </c>
    </row>
    <row r="31" spans="1:4" ht="15.75" thickBot="1" x14ac:dyDescent="0.3">
      <c r="A31" s="57" t="s">
        <v>46</v>
      </c>
      <c r="B31" s="58">
        <v>0</v>
      </c>
      <c r="C31" s="58">
        <v>0</v>
      </c>
      <c r="D31" s="59">
        <v>0</v>
      </c>
    </row>
    <row r="32" spans="1:4" ht="15.75" thickBot="1" x14ac:dyDescent="0.3">
      <c r="A32" s="50" t="s">
        <v>86</v>
      </c>
      <c r="B32" s="41">
        <v>7242528.2499999991</v>
      </c>
      <c r="C32" s="41">
        <v>564894.69999999995</v>
      </c>
      <c r="D32" s="41">
        <v>7807422.9500000002</v>
      </c>
    </row>
    <row r="33" spans="1:4" ht="15.75" thickBot="1" x14ac:dyDescent="0.3">
      <c r="A33" s="57" t="s">
        <v>27</v>
      </c>
      <c r="B33" s="58">
        <v>82072.639999999999</v>
      </c>
      <c r="C33" s="58">
        <v>5468.38</v>
      </c>
      <c r="D33" s="59">
        <v>87541.02</v>
      </c>
    </row>
    <row r="34" spans="1:4" ht="15.75" thickBot="1" x14ac:dyDescent="0.3">
      <c r="A34" s="57" t="s">
        <v>28</v>
      </c>
      <c r="B34" s="58">
        <v>179109.1</v>
      </c>
      <c r="C34" s="58">
        <v>1200</v>
      </c>
      <c r="D34" s="59">
        <v>180309.1</v>
      </c>
    </row>
    <row r="35" spans="1:4" ht="15.75" thickBot="1" x14ac:dyDescent="0.3">
      <c r="A35" s="57" t="s">
        <v>33</v>
      </c>
      <c r="B35" s="58">
        <v>73953.08</v>
      </c>
      <c r="C35" s="58">
        <v>6745.9</v>
      </c>
      <c r="D35" s="59">
        <v>80698.98</v>
      </c>
    </row>
    <row r="36" spans="1:4" ht="15.75" thickBot="1" x14ac:dyDescent="0.3">
      <c r="A36" s="57" t="s">
        <v>47</v>
      </c>
      <c r="B36" s="58">
        <v>196731.27</v>
      </c>
      <c r="C36" s="58">
        <v>6942.3</v>
      </c>
      <c r="D36" s="59">
        <v>203673.56999999998</v>
      </c>
    </row>
    <row r="37" spans="1:4" ht="15.75" thickBot="1" x14ac:dyDescent="0.3">
      <c r="A37" s="57" t="s">
        <v>29</v>
      </c>
      <c r="B37" s="58">
        <v>181633.74</v>
      </c>
      <c r="C37" s="58">
        <v>1464</v>
      </c>
      <c r="D37" s="59">
        <v>183097.74</v>
      </c>
    </row>
    <row r="38" spans="1:4" ht="15.75" thickBot="1" x14ac:dyDescent="0.3">
      <c r="A38" s="50" t="s">
        <v>90</v>
      </c>
      <c r="B38" s="41">
        <v>713499.83</v>
      </c>
      <c r="C38" s="41">
        <v>21820.579999999998</v>
      </c>
      <c r="D38" s="41">
        <v>735320.40999999992</v>
      </c>
    </row>
    <row r="39" spans="1:4" ht="15.75" thickBot="1" x14ac:dyDescent="0.3">
      <c r="A39" s="73" t="s">
        <v>16</v>
      </c>
      <c r="B39" s="69">
        <v>7956028.0799999991</v>
      </c>
      <c r="C39" s="69">
        <v>586715.27999999991</v>
      </c>
      <c r="D39" s="69">
        <v>8542743.3599999994</v>
      </c>
    </row>
    <row r="40" spans="1:4" x14ac:dyDescent="0.25">
      <c r="A40" s="5"/>
      <c r="B40" s="5"/>
      <c r="C40" s="5"/>
      <c r="D40" s="5"/>
    </row>
    <row r="41" spans="1:4" ht="15.75" x14ac:dyDescent="0.3">
      <c r="A41" s="74" t="s">
        <v>151</v>
      </c>
      <c r="B41" s="5"/>
      <c r="C41" s="5"/>
      <c r="D41" s="5"/>
    </row>
  </sheetData>
  <mergeCells count="3">
    <mergeCell ref="B4:D4"/>
    <mergeCell ref="A4:A5"/>
    <mergeCell ref="A2:D2"/>
  </mergeCells>
  <pageMargins left="0.19685039370078741" right="0.19685039370078741" top="0.74803149606299213" bottom="0.74803149606299213" header="0.31496062992125984" footer="0.31496062992125984"/>
  <pageSetup paperSize="9" scale="74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sqref="A1:G1"/>
    </sheetView>
  </sheetViews>
  <sheetFormatPr baseColWidth="10" defaultRowHeight="15" x14ac:dyDescent="0.25"/>
  <cols>
    <col min="1" max="1" width="27.28515625" customWidth="1"/>
    <col min="2" max="7" width="20" customWidth="1"/>
  </cols>
  <sheetData>
    <row r="1" spans="1:7" ht="15.75" x14ac:dyDescent="0.25">
      <c r="A1" s="190" t="s">
        <v>191</v>
      </c>
      <c r="B1" s="190"/>
      <c r="C1" s="190"/>
      <c r="D1" s="190"/>
      <c r="E1" s="190"/>
      <c r="F1" s="190"/>
      <c r="G1" s="190"/>
    </row>
    <row r="2" spans="1:7" ht="15.75" thickBot="1" x14ac:dyDescent="0.3"/>
    <row r="3" spans="1:7" ht="67.5" customHeight="1" thickBot="1" x14ac:dyDescent="0.3">
      <c r="A3" s="63" t="s">
        <v>85</v>
      </c>
      <c r="B3" s="124" t="s">
        <v>15</v>
      </c>
      <c r="C3" s="124" t="s">
        <v>94</v>
      </c>
      <c r="D3" s="124" t="s">
        <v>16</v>
      </c>
      <c r="E3" s="124" t="s">
        <v>100</v>
      </c>
      <c r="F3" s="124" t="s">
        <v>101</v>
      </c>
      <c r="G3" s="125" t="s">
        <v>16</v>
      </c>
    </row>
    <row r="4" spans="1:7" ht="15.75" thickBot="1" x14ac:dyDescent="0.3">
      <c r="A4" s="60" t="s">
        <v>17</v>
      </c>
      <c r="B4" s="56">
        <v>336980</v>
      </c>
      <c r="C4" s="56">
        <v>15200</v>
      </c>
      <c r="D4" s="56">
        <v>352180</v>
      </c>
      <c r="E4" s="108">
        <v>95.684025214379005</v>
      </c>
      <c r="F4" s="108">
        <v>4.3159747856209894</v>
      </c>
      <c r="G4" s="112">
        <v>100</v>
      </c>
    </row>
    <row r="5" spans="1:7" ht="15.75" thickBot="1" x14ac:dyDescent="0.3">
      <c r="A5" s="61" t="s">
        <v>18</v>
      </c>
      <c r="B5" s="56">
        <v>387235.55</v>
      </c>
      <c r="C5" s="56">
        <v>22449.599999999999</v>
      </c>
      <c r="D5" s="56">
        <v>409685.14999999997</v>
      </c>
      <c r="E5" s="108">
        <v>94.520279780704769</v>
      </c>
      <c r="F5" s="108">
        <v>5.4797202192952321</v>
      </c>
      <c r="G5" s="101">
        <v>100</v>
      </c>
    </row>
    <row r="6" spans="1:7" ht="15.75" thickBot="1" x14ac:dyDescent="0.3">
      <c r="A6" s="61" t="s">
        <v>19</v>
      </c>
      <c r="B6" s="56">
        <v>164600</v>
      </c>
      <c r="C6" s="56">
        <v>7300</v>
      </c>
      <c r="D6" s="56">
        <v>171900</v>
      </c>
      <c r="E6" s="108">
        <v>95.753344968004654</v>
      </c>
      <c r="F6" s="108">
        <v>4.2466550319953456</v>
      </c>
      <c r="G6" s="101">
        <v>100</v>
      </c>
    </row>
    <row r="7" spans="1:7" ht="15.75" thickBot="1" x14ac:dyDescent="0.3">
      <c r="A7" s="61" t="s">
        <v>20</v>
      </c>
      <c r="B7" s="56">
        <v>229247</v>
      </c>
      <c r="C7" s="56">
        <v>11050</v>
      </c>
      <c r="D7" s="56">
        <v>240297</v>
      </c>
      <c r="E7" s="108">
        <v>95.401523947448368</v>
      </c>
      <c r="F7" s="108">
        <v>4.5984760525516339</v>
      </c>
      <c r="G7" s="101">
        <v>100</v>
      </c>
    </row>
    <row r="8" spans="1:7" ht="15.75" thickBot="1" x14ac:dyDescent="0.3">
      <c r="A8" s="61" t="s">
        <v>21</v>
      </c>
      <c r="B8" s="56">
        <v>147670.72</v>
      </c>
      <c r="C8" s="56">
        <v>17958</v>
      </c>
      <c r="D8" s="56">
        <v>165628.72</v>
      </c>
      <c r="E8" s="108">
        <v>89.15767748491929</v>
      </c>
      <c r="F8" s="108">
        <v>10.842322515080719</v>
      </c>
      <c r="G8" s="101">
        <v>100.00000000000001</v>
      </c>
    </row>
    <row r="9" spans="1:7" ht="15.75" thickBot="1" x14ac:dyDescent="0.3">
      <c r="A9" s="61" t="s">
        <v>22</v>
      </c>
      <c r="B9" s="56">
        <v>101819.38</v>
      </c>
      <c r="C9" s="56">
        <v>4050</v>
      </c>
      <c r="D9" s="56">
        <v>105869.38</v>
      </c>
      <c r="E9" s="108">
        <v>96.174531295073223</v>
      </c>
      <c r="F9" s="108">
        <v>3.8254687049267688</v>
      </c>
      <c r="G9" s="101">
        <v>99.999999999999986</v>
      </c>
    </row>
    <row r="10" spans="1:7" ht="15.75" thickBot="1" x14ac:dyDescent="0.3">
      <c r="A10" s="61" t="s">
        <v>23</v>
      </c>
      <c r="B10" s="56">
        <v>26367</v>
      </c>
      <c r="C10" s="56">
        <v>0</v>
      </c>
      <c r="D10" s="56">
        <v>26367</v>
      </c>
      <c r="E10" s="108">
        <v>100</v>
      </c>
      <c r="F10" s="108">
        <v>0</v>
      </c>
      <c r="G10" s="101">
        <v>100</v>
      </c>
    </row>
    <row r="11" spans="1:7" ht="15.75" thickBot="1" x14ac:dyDescent="0.3">
      <c r="A11" s="61" t="s">
        <v>24</v>
      </c>
      <c r="B11" s="56">
        <v>615789</v>
      </c>
      <c r="C11" s="56">
        <v>12810</v>
      </c>
      <c r="D11" s="56">
        <v>628599</v>
      </c>
      <c r="E11" s="108">
        <v>97.962134842721667</v>
      </c>
      <c r="F11" s="108">
        <v>2.0378651572783282</v>
      </c>
      <c r="G11" s="101">
        <v>100</v>
      </c>
    </row>
    <row r="12" spans="1:7" ht="15.75" thickBot="1" x14ac:dyDescent="0.3">
      <c r="A12" s="61" t="s">
        <v>25</v>
      </c>
      <c r="B12" s="56">
        <v>135373</v>
      </c>
      <c r="C12" s="56">
        <v>10950</v>
      </c>
      <c r="D12" s="56">
        <v>146323</v>
      </c>
      <c r="E12" s="108">
        <v>92.516555838794986</v>
      </c>
      <c r="F12" s="108">
        <v>7.4834441612050053</v>
      </c>
      <c r="G12" s="101">
        <v>99.999999999999986</v>
      </c>
    </row>
    <row r="13" spans="1:7" ht="15.75" thickBot="1" x14ac:dyDescent="0.3">
      <c r="A13" s="61" t="s">
        <v>26</v>
      </c>
      <c r="B13" s="56">
        <v>221361</v>
      </c>
      <c r="C13" s="56">
        <v>8750</v>
      </c>
      <c r="D13" s="56">
        <v>230111</v>
      </c>
      <c r="E13" s="108">
        <v>96.197487299607573</v>
      </c>
      <c r="F13" s="108">
        <v>3.8025127003924193</v>
      </c>
      <c r="G13" s="101">
        <v>99.999999999999986</v>
      </c>
    </row>
    <row r="14" spans="1:7" ht="15.75" thickBot="1" x14ac:dyDescent="0.3">
      <c r="A14" s="61" t="s">
        <v>30</v>
      </c>
      <c r="B14" s="58">
        <v>508957</v>
      </c>
      <c r="C14" s="58">
        <v>28020</v>
      </c>
      <c r="D14" s="56">
        <v>536977</v>
      </c>
      <c r="E14" s="108">
        <v>94.781899410961728</v>
      </c>
      <c r="F14" s="108">
        <v>5.2181005890382641</v>
      </c>
      <c r="G14" s="101">
        <v>99.999999999999986</v>
      </c>
    </row>
    <row r="15" spans="1:7" ht="15.75" thickBot="1" x14ac:dyDescent="0.3">
      <c r="A15" s="61" t="s">
        <v>31</v>
      </c>
      <c r="B15" s="58">
        <v>86174</v>
      </c>
      <c r="C15" s="58">
        <v>1000</v>
      </c>
      <c r="D15" s="56">
        <v>87174</v>
      </c>
      <c r="E15" s="108">
        <v>98.852868974694289</v>
      </c>
      <c r="F15" s="108">
        <v>1.1471310253057105</v>
      </c>
      <c r="G15" s="101">
        <v>100</v>
      </c>
    </row>
    <row r="16" spans="1:7" ht="15.75" thickBot="1" x14ac:dyDescent="0.3">
      <c r="A16" s="61" t="s">
        <v>32</v>
      </c>
      <c r="B16" s="58">
        <v>186845.78</v>
      </c>
      <c r="C16" s="58">
        <v>10420</v>
      </c>
      <c r="D16" s="56">
        <v>197265.78</v>
      </c>
      <c r="E16" s="108">
        <v>94.717786328677988</v>
      </c>
      <c r="F16" s="108">
        <v>5.2822136713220109</v>
      </c>
      <c r="G16" s="101">
        <v>100</v>
      </c>
    </row>
    <row r="17" spans="1:7" ht="15.75" thickBot="1" x14ac:dyDescent="0.3">
      <c r="A17" s="61" t="s">
        <v>34</v>
      </c>
      <c r="B17" s="58">
        <v>354918.09</v>
      </c>
      <c r="C17" s="58">
        <v>13050</v>
      </c>
      <c r="D17" s="56">
        <v>367968.09</v>
      </c>
      <c r="E17" s="108">
        <v>96.453496823596851</v>
      </c>
      <c r="F17" s="108">
        <v>3.5465031764031494</v>
      </c>
      <c r="G17" s="101">
        <v>100</v>
      </c>
    </row>
    <row r="18" spans="1:7" ht="15.75" thickBot="1" x14ac:dyDescent="0.3">
      <c r="A18" s="61" t="s">
        <v>35</v>
      </c>
      <c r="B18" s="58">
        <v>248970.74</v>
      </c>
      <c r="C18" s="58">
        <v>13200</v>
      </c>
      <c r="D18" s="56">
        <v>262170.74</v>
      </c>
      <c r="E18" s="108">
        <v>94.96511319302833</v>
      </c>
      <c r="F18" s="108">
        <v>5.034886806971671</v>
      </c>
      <c r="G18" s="101">
        <v>100</v>
      </c>
    </row>
    <row r="19" spans="1:7" ht="15.75" thickBot="1" x14ac:dyDescent="0.3">
      <c r="A19" s="61" t="s">
        <v>36</v>
      </c>
      <c r="B19" s="58">
        <v>195627.1</v>
      </c>
      <c r="C19" s="58">
        <v>24693</v>
      </c>
      <c r="D19" s="56">
        <v>220320.1</v>
      </c>
      <c r="E19" s="108">
        <v>88.792216416023777</v>
      </c>
      <c r="F19" s="108">
        <v>11.207783583976223</v>
      </c>
      <c r="G19" s="101">
        <v>100</v>
      </c>
    </row>
    <row r="20" spans="1:7" ht="15.75" thickBot="1" x14ac:dyDescent="0.3">
      <c r="A20" s="61" t="s">
        <v>37</v>
      </c>
      <c r="B20" s="58">
        <v>176650</v>
      </c>
      <c r="C20" s="58">
        <v>7300</v>
      </c>
      <c r="D20" s="56">
        <v>183950</v>
      </c>
      <c r="E20" s="108">
        <v>96.031530307148685</v>
      </c>
      <c r="F20" s="108">
        <v>3.9684696928513183</v>
      </c>
      <c r="G20" s="101">
        <v>100</v>
      </c>
    </row>
    <row r="21" spans="1:7" ht="15.75" thickBot="1" x14ac:dyDescent="0.3">
      <c r="A21" s="61" t="s">
        <v>38</v>
      </c>
      <c r="B21" s="58">
        <v>191169</v>
      </c>
      <c r="C21" s="58">
        <v>6260</v>
      </c>
      <c r="D21" s="56">
        <v>197429</v>
      </c>
      <c r="E21" s="108">
        <v>96.82923987863991</v>
      </c>
      <c r="F21" s="108">
        <v>3.1707601213600842</v>
      </c>
      <c r="G21" s="101">
        <v>100</v>
      </c>
    </row>
    <row r="22" spans="1:7" ht="15.75" thickBot="1" x14ac:dyDescent="0.3">
      <c r="A22" s="61" t="s">
        <v>39</v>
      </c>
      <c r="B22" s="58">
        <v>121950</v>
      </c>
      <c r="C22" s="58">
        <v>10500</v>
      </c>
      <c r="D22" s="56">
        <v>132450</v>
      </c>
      <c r="E22" s="108">
        <v>92.072480181200461</v>
      </c>
      <c r="F22" s="108">
        <v>7.9275198187995475</v>
      </c>
      <c r="G22" s="101">
        <v>100.00000000000001</v>
      </c>
    </row>
    <row r="23" spans="1:7" ht="15.75" thickBot="1" x14ac:dyDescent="0.3">
      <c r="A23" s="61" t="s">
        <v>40</v>
      </c>
      <c r="B23" s="58">
        <v>173834.55</v>
      </c>
      <c r="C23" s="58">
        <v>1500</v>
      </c>
      <c r="D23" s="56">
        <v>175334.55</v>
      </c>
      <c r="E23" s="108">
        <v>99.144492628520737</v>
      </c>
      <c r="F23" s="108">
        <v>0.85550737147926637</v>
      </c>
      <c r="G23" s="101">
        <v>100</v>
      </c>
    </row>
    <row r="24" spans="1:7" ht="15.75" thickBot="1" x14ac:dyDescent="0.3">
      <c r="A24" s="61" t="s">
        <v>41</v>
      </c>
      <c r="B24" s="58">
        <v>191310</v>
      </c>
      <c r="C24" s="58">
        <v>9640</v>
      </c>
      <c r="D24" s="56">
        <v>200950</v>
      </c>
      <c r="E24" s="108">
        <v>95.202786762876329</v>
      </c>
      <c r="F24" s="108">
        <v>4.7972132371236622</v>
      </c>
      <c r="G24" s="101">
        <v>99.999999999999986</v>
      </c>
    </row>
    <row r="25" spans="1:7" ht="15.75" thickBot="1" x14ac:dyDescent="0.3">
      <c r="A25" s="61" t="s">
        <v>42</v>
      </c>
      <c r="B25" s="58">
        <v>187190</v>
      </c>
      <c r="C25" s="58">
        <v>16937</v>
      </c>
      <c r="D25" s="56">
        <v>204127</v>
      </c>
      <c r="E25" s="108">
        <v>91.702714486569633</v>
      </c>
      <c r="F25" s="108">
        <v>8.2972855134303654</v>
      </c>
      <c r="G25" s="101">
        <v>100</v>
      </c>
    </row>
    <row r="26" spans="1:7" ht="15.75" thickBot="1" x14ac:dyDescent="0.3">
      <c r="A26" s="61" t="s">
        <v>43</v>
      </c>
      <c r="B26" s="58">
        <v>249993</v>
      </c>
      <c r="C26" s="58">
        <v>5400</v>
      </c>
      <c r="D26" s="56">
        <v>255393</v>
      </c>
      <c r="E26" s="108">
        <v>97.885611586848512</v>
      </c>
      <c r="F26" s="108">
        <v>2.1143884131514961</v>
      </c>
      <c r="G26" s="101">
        <v>100.00000000000001</v>
      </c>
    </row>
    <row r="27" spans="1:7" ht="15.75" thickBot="1" x14ac:dyDescent="0.3">
      <c r="A27" s="61" t="s">
        <v>44</v>
      </c>
      <c r="B27" s="58">
        <v>147368.48000000001</v>
      </c>
      <c r="C27" s="58">
        <v>8500</v>
      </c>
      <c r="D27" s="56">
        <v>155868.48000000001</v>
      </c>
      <c r="E27" s="108">
        <v>94.546684486818634</v>
      </c>
      <c r="F27" s="108">
        <v>5.4533155131813693</v>
      </c>
      <c r="G27" s="101">
        <v>100</v>
      </c>
    </row>
    <row r="28" spans="1:7" ht="15.75" thickBot="1" x14ac:dyDescent="0.3">
      <c r="A28" s="61" t="s">
        <v>45</v>
      </c>
      <c r="B28" s="58">
        <v>170965.85</v>
      </c>
      <c r="C28" s="58">
        <v>8620</v>
      </c>
      <c r="D28" s="56">
        <v>179585.85</v>
      </c>
      <c r="E28" s="108">
        <v>95.200067265878687</v>
      </c>
      <c r="F28" s="108">
        <v>4.7999327341213132</v>
      </c>
      <c r="G28" s="101">
        <v>100</v>
      </c>
    </row>
    <row r="29" spans="1:7" ht="15.75" thickBot="1" x14ac:dyDescent="0.3">
      <c r="A29" s="61" t="s">
        <v>46</v>
      </c>
      <c r="B29" s="58">
        <v>576188</v>
      </c>
      <c r="C29" s="58">
        <v>33800</v>
      </c>
      <c r="D29" s="56">
        <v>609988</v>
      </c>
      <c r="E29" s="108">
        <v>94.458907388342055</v>
      </c>
      <c r="F29" s="108">
        <v>5.541092611657934</v>
      </c>
      <c r="G29" s="101">
        <v>99.999999999999986</v>
      </c>
    </row>
    <row r="30" spans="1:7" ht="15.75" thickBot="1" x14ac:dyDescent="0.3">
      <c r="A30" s="65" t="s">
        <v>86</v>
      </c>
      <c r="B30" s="41">
        <v>6134554.2399999993</v>
      </c>
      <c r="C30" s="41">
        <v>309357.59999999998</v>
      </c>
      <c r="D30" s="41">
        <v>6443911.8399999989</v>
      </c>
      <c r="E30" s="109">
        <v>95.199226685882167</v>
      </c>
      <c r="F30" s="110">
        <v>4.8007733141178424</v>
      </c>
      <c r="G30" s="113">
        <v>100.00000000000001</v>
      </c>
    </row>
    <row r="31" spans="1:7" ht="15.75" thickBot="1" x14ac:dyDescent="0.3">
      <c r="A31" s="75" t="s">
        <v>27</v>
      </c>
      <c r="B31" s="58">
        <v>73962</v>
      </c>
      <c r="C31" s="58">
        <v>20100</v>
      </c>
      <c r="D31" s="58">
        <v>94062</v>
      </c>
      <c r="E31" s="100">
        <v>78.631115647126364</v>
      </c>
      <c r="F31" s="100">
        <v>21.368884352873639</v>
      </c>
      <c r="G31" s="101">
        <v>100</v>
      </c>
    </row>
    <row r="32" spans="1:7" ht="15.75" thickBot="1" x14ac:dyDescent="0.3">
      <c r="A32" s="61" t="s">
        <v>28</v>
      </c>
      <c r="B32" s="58">
        <v>23400</v>
      </c>
      <c r="C32" s="58">
        <v>548</v>
      </c>
      <c r="D32" s="58">
        <v>23948</v>
      </c>
      <c r="E32" s="100">
        <v>97.711708702188076</v>
      </c>
      <c r="F32" s="100">
        <v>2.2882912978119259</v>
      </c>
      <c r="G32" s="101">
        <v>100</v>
      </c>
    </row>
    <row r="33" spans="1:7" ht="15.75" thickBot="1" x14ac:dyDescent="0.3">
      <c r="A33" s="61" t="s">
        <v>33</v>
      </c>
      <c r="B33" s="58">
        <v>79336</v>
      </c>
      <c r="C33" s="58">
        <v>4610.49</v>
      </c>
      <c r="D33" s="58">
        <v>83946.49</v>
      </c>
      <c r="E33" s="100">
        <v>94.50782278091674</v>
      </c>
      <c r="F33" s="100">
        <v>5.492177219083251</v>
      </c>
      <c r="G33" s="101">
        <v>99.999999999999986</v>
      </c>
    </row>
    <row r="34" spans="1:7" ht="15.75" thickBot="1" x14ac:dyDescent="0.3">
      <c r="A34" s="61" t="s">
        <v>47</v>
      </c>
      <c r="B34" s="58">
        <v>0</v>
      </c>
      <c r="C34" s="58">
        <v>0</v>
      </c>
      <c r="D34" s="58">
        <v>0</v>
      </c>
      <c r="E34" s="100">
        <v>0</v>
      </c>
      <c r="F34" s="100">
        <v>0</v>
      </c>
      <c r="G34" s="101">
        <v>0</v>
      </c>
    </row>
    <row r="35" spans="1:7" ht="15.75" thickBot="1" x14ac:dyDescent="0.3">
      <c r="A35" s="61" t="s">
        <v>29</v>
      </c>
      <c r="B35" s="58">
        <v>70400</v>
      </c>
      <c r="C35" s="58">
        <v>1000</v>
      </c>
      <c r="D35" s="58">
        <v>71400</v>
      </c>
      <c r="E35" s="100">
        <v>98.599439775910369</v>
      </c>
      <c r="F35" s="100">
        <v>1.400560224089636</v>
      </c>
      <c r="G35" s="101">
        <v>100</v>
      </c>
    </row>
    <row r="36" spans="1:7" ht="15.75" thickBot="1" x14ac:dyDescent="0.3">
      <c r="A36" s="65" t="s">
        <v>90</v>
      </c>
      <c r="B36" s="41">
        <v>247098</v>
      </c>
      <c r="C36" s="41">
        <v>26258.489999999998</v>
      </c>
      <c r="D36" s="41">
        <v>273356.49</v>
      </c>
      <c r="E36" s="110">
        <v>90.394049177321534</v>
      </c>
      <c r="F36" s="110">
        <v>9.6059508226784729</v>
      </c>
      <c r="G36" s="114">
        <v>100</v>
      </c>
    </row>
    <row r="37" spans="1:7" x14ac:dyDescent="0.25">
      <c r="A37" s="76" t="s">
        <v>16</v>
      </c>
      <c r="B37" s="77">
        <v>6381652.2399999993</v>
      </c>
      <c r="C37" s="77">
        <v>335616.08999999997</v>
      </c>
      <c r="D37" s="77">
        <v>6717268.3299999991</v>
      </c>
      <c r="E37" s="111">
        <v>95.003681950576478</v>
      </c>
      <c r="F37" s="111">
        <v>4.9963180494235226</v>
      </c>
      <c r="G37" s="115">
        <v>100</v>
      </c>
    </row>
    <row r="39" spans="1:7" ht="15.75" x14ac:dyDescent="0.3">
      <c r="A39" s="11" t="s">
        <v>151</v>
      </c>
      <c r="C39" s="18"/>
      <c r="D39" s="18"/>
    </row>
  </sheetData>
  <mergeCells count="1">
    <mergeCell ref="A1:G1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workbookViewId="0">
      <selection activeCell="E7" sqref="E7"/>
    </sheetView>
  </sheetViews>
  <sheetFormatPr baseColWidth="10" defaultRowHeight="15" x14ac:dyDescent="0.25"/>
  <cols>
    <col min="1" max="1" width="29.28515625" customWidth="1"/>
    <col min="2" max="9" width="11.5703125" customWidth="1"/>
    <col min="10" max="13" width="12.5703125" customWidth="1"/>
  </cols>
  <sheetData>
    <row r="1" spans="1:13" ht="15.75" x14ac:dyDescent="0.25">
      <c r="A1" s="190" t="s">
        <v>192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5.75" thickBot="1" x14ac:dyDescent="0.3"/>
    <row r="3" spans="1:13" ht="15.75" customHeight="1" thickBot="1" x14ac:dyDescent="0.3">
      <c r="A3" s="192" t="s">
        <v>85</v>
      </c>
      <c r="B3" s="209" t="s">
        <v>144</v>
      </c>
      <c r="C3" s="209"/>
      <c r="D3" s="209"/>
      <c r="E3" s="209"/>
      <c r="F3" s="209" t="s">
        <v>93</v>
      </c>
      <c r="G3" s="209"/>
      <c r="H3" s="209"/>
      <c r="I3" s="209"/>
      <c r="J3" s="198" t="s">
        <v>73</v>
      </c>
      <c r="K3" s="198" t="s">
        <v>96</v>
      </c>
      <c r="L3" s="198" t="s">
        <v>97</v>
      </c>
      <c r="M3" s="198" t="s">
        <v>98</v>
      </c>
    </row>
    <row r="4" spans="1:13" ht="45.75" thickBot="1" x14ac:dyDescent="0.3">
      <c r="A4" s="208"/>
      <c r="B4" s="93" t="s">
        <v>145</v>
      </c>
      <c r="C4" s="93" t="s">
        <v>146</v>
      </c>
      <c r="D4" s="93" t="s">
        <v>147</v>
      </c>
      <c r="E4" s="93" t="s">
        <v>95</v>
      </c>
      <c r="F4" s="93" t="s">
        <v>145</v>
      </c>
      <c r="G4" s="93" t="s">
        <v>146</v>
      </c>
      <c r="H4" s="93" t="s">
        <v>147</v>
      </c>
      <c r="I4" s="93" t="s">
        <v>95</v>
      </c>
      <c r="J4" s="199"/>
      <c r="K4" s="199"/>
      <c r="L4" s="199"/>
      <c r="M4" s="199"/>
    </row>
    <row r="5" spans="1:13" ht="15.75" thickBot="1" x14ac:dyDescent="0.3">
      <c r="A5" s="62" t="s">
        <v>17</v>
      </c>
      <c r="B5" s="67">
        <v>218</v>
      </c>
      <c r="C5" s="67">
        <v>228</v>
      </c>
      <c r="D5" s="67">
        <v>49</v>
      </c>
      <c r="E5" s="67">
        <v>0</v>
      </c>
      <c r="F5" s="67">
        <v>161</v>
      </c>
      <c r="G5" s="67">
        <v>163</v>
      </c>
      <c r="H5" s="67">
        <v>41</v>
      </c>
      <c r="I5" s="67">
        <v>3</v>
      </c>
      <c r="J5" s="67">
        <v>387</v>
      </c>
      <c r="K5" s="67">
        <v>336980</v>
      </c>
      <c r="L5" s="70">
        <v>871</v>
      </c>
      <c r="M5" s="70">
        <v>2200</v>
      </c>
    </row>
    <row r="6" spans="1:13" ht="15.75" thickBot="1" x14ac:dyDescent="0.3">
      <c r="A6" s="60" t="s">
        <v>18</v>
      </c>
      <c r="B6" s="56">
        <v>362</v>
      </c>
      <c r="C6" s="56">
        <v>137</v>
      </c>
      <c r="D6" s="56">
        <v>36</v>
      </c>
      <c r="E6" s="56">
        <v>8</v>
      </c>
      <c r="F6" s="56">
        <v>343</v>
      </c>
      <c r="G6" s="56">
        <v>128</v>
      </c>
      <c r="H6" s="56">
        <v>30</v>
      </c>
      <c r="I6" s="56">
        <v>8</v>
      </c>
      <c r="J6" s="56">
        <v>509</v>
      </c>
      <c r="K6" s="56">
        <v>387236</v>
      </c>
      <c r="L6" s="53">
        <v>761</v>
      </c>
      <c r="M6" s="53">
        <v>1800</v>
      </c>
    </row>
    <row r="7" spans="1:13" ht="15.75" thickBot="1" x14ac:dyDescent="0.3">
      <c r="A7" s="61" t="s">
        <v>19</v>
      </c>
      <c r="B7" s="58">
        <v>178</v>
      </c>
      <c r="C7" s="58">
        <v>59</v>
      </c>
      <c r="D7" s="58">
        <v>16</v>
      </c>
      <c r="E7" s="58">
        <v>2</v>
      </c>
      <c r="F7" s="58">
        <v>178</v>
      </c>
      <c r="G7" s="58">
        <v>59</v>
      </c>
      <c r="H7" s="58">
        <v>16</v>
      </c>
      <c r="I7" s="58">
        <v>2</v>
      </c>
      <c r="J7" s="58">
        <v>255</v>
      </c>
      <c r="K7" s="58">
        <v>164600</v>
      </c>
      <c r="L7" s="59">
        <v>645</v>
      </c>
      <c r="M7" s="59">
        <v>1000</v>
      </c>
    </row>
    <row r="8" spans="1:13" ht="15.75" thickBot="1" x14ac:dyDescent="0.3">
      <c r="A8" s="61" t="s">
        <v>20</v>
      </c>
      <c r="B8" s="58">
        <v>198</v>
      </c>
      <c r="C8" s="58">
        <v>248</v>
      </c>
      <c r="D8" s="58">
        <v>42</v>
      </c>
      <c r="E8" s="58">
        <v>0</v>
      </c>
      <c r="F8" s="58">
        <v>150</v>
      </c>
      <c r="G8" s="58">
        <v>227</v>
      </c>
      <c r="H8" s="58">
        <v>37</v>
      </c>
      <c r="I8" s="58">
        <v>0</v>
      </c>
      <c r="J8" s="58">
        <v>432</v>
      </c>
      <c r="K8" s="58">
        <v>229247</v>
      </c>
      <c r="L8" s="59">
        <v>531</v>
      </c>
      <c r="M8" s="59">
        <v>1000</v>
      </c>
    </row>
    <row r="9" spans="1:13" ht="15.75" thickBot="1" x14ac:dyDescent="0.3">
      <c r="A9" s="61" t="s">
        <v>21</v>
      </c>
      <c r="B9" s="58">
        <v>50</v>
      </c>
      <c r="C9" s="58">
        <v>104</v>
      </c>
      <c r="D9" s="58">
        <v>13</v>
      </c>
      <c r="E9" s="58">
        <v>2</v>
      </c>
      <c r="F9" s="58">
        <v>50</v>
      </c>
      <c r="G9" s="58">
        <v>104</v>
      </c>
      <c r="H9" s="58">
        <v>13</v>
      </c>
      <c r="I9" s="58">
        <v>2</v>
      </c>
      <c r="J9" s="58">
        <v>146</v>
      </c>
      <c r="K9" s="58">
        <v>147671</v>
      </c>
      <c r="L9" s="59">
        <v>1011</v>
      </c>
      <c r="M9" s="59">
        <v>2000</v>
      </c>
    </row>
    <row r="10" spans="1:13" ht="15.75" thickBot="1" x14ac:dyDescent="0.3">
      <c r="A10" s="61" t="s">
        <v>22</v>
      </c>
      <c r="B10" s="58">
        <v>58</v>
      </c>
      <c r="C10" s="58">
        <v>109</v>
      </c>
      <c r="D10" s="58">
        <v>17</v>
      </c>
      <c r="E10" s="58">
        <v>1</v>
      </c>
      <c r="F10" s="58">
        <v>58</v>
      </c>
      <c r="G10" s="58">
        <v>109</v>
      </c>
      <c r="H10" s="58">
        <v>16</v>
      </c>
      <c r="I10" s="58">
        <v>1</v>
      </c>
      <c r="J10" s="58">
        <v>184</v>
      </c>
      <c r="K10" s="58">
        <v>101819</v>
      </c>
      <c r="L10" s="59">
        <v>553</v>
      </c>
      <c r="M10" s="59">
        <v>1000</v>
      </c>
    </row>
    <row r="11" spans="1:13" ht="15.75" thickBot="1" x14ac:dyDescent="0.3">
      <c r="A11" s="61" t="s">
        <v>23</v>
      </c>
      <c r="B11" s="58">
        <v>10</v>
      </c>
      <c r="C11" s="58">
        <v>12</v>
      </c>
      <c r="D11" s="58">
        <v>16</v>
      </c>
      <c r="E11" s="58">
        <v>0</v>
      </c>
      <c r="F11" s="58">
        <v>10</v>
      </c>
      <c r="G11" s="58">
        <v>12</v>
      </c>
      <c r="H11" s="58">
        <v>16</v>
      </c>
      <c r="I11" s="58">
        <v>0</v>
      </c>
      <c r="J11" s="58">
        <v>37</v>
      </c>
      <c r="K11" s="58">
        <v>26367</v>
      </c>
      <c r="L11" s="59">
        <v>713</v>
      </c>
      <c r="M11" s="59">
        <v>1500</v>
      </c>
    </row>
    <row r="12" spans="1:13" ht="15.75" thickBot="1" x14ac:dyDescent="0.3">
      <c r="A12" s="61" t="s">
        <v>24</v>
      </c>
      <c r="B12" s="58">
        <v>409</v>
      </c>
      <c r="C12" s="58">
        <v>336</v>
      </c>
      <c r="D12" s="58">
        <v>13</v>
      </c>
      <c r="E12" s="58">
        <v>3</v>
      </c>
      <c r="F12" s="58">
        <v>409</v>
      </c>
      <c r="G12" s="58">
        <v>335</v>
      </c>
      <c r="H12" s="58">
        <v>13</v>
      </c>
      <c r="I12" s="58">
        <v>3</v>
      </c>
      <c r="J12" s="58">
        <v>808</v>
      </c>
      <c r="K12" s="58">
        <v>615789</v>
      </c>
      <c r="L12" s="59">
        <v>762</v>
      </c>
      <c r="M12" s="59">
        <v>1500</v>
      </c>
    </row>
    <row r="13" spans="1:13" ht="15.75" thickBot="1" x14ac:dyDescent="0.3">
      <c r="A13" s="61" t="s">
        <v>25</v>
      </c>
      <c r="B13" s="58">
        <v>165</v>
      </c>
      <c r="C13" s="58">
        <v>49</v>
      </c>
      <c r="D13" s="58">
        <v>23</v>
      </c>
      <c r="E13" s="58">
        <v>3</v>
      </c>
      <c r="F13" s="58">
        <v>134</v>
      </c>
      <c r="G13" s="58">
        <v>38</v>
      </c>
      <c r="H13" s="58">
        <v>16</v>
      </c>
      <c r="I13" s="58">
        <v>3</v>
      </c>
      <c r="J13" s="58">
        <v>203</v>
      </c>
      <c r="K13" s="58">
        <v>135373</v>
      </c>
      <c r="L13" s="59">
        <v>667</v>
      </c>
      <c r="M13" s="59">
        <v>3000</v>
      </c>
    </row>
    <row r="14" spans="1:13" ht="15.75" thickBot="1" x14ac:dyDescent="0.3">
      <c r="A14" s="61" t="s">
        <v>26</v>
      </c>
      <c r="B14" s="58">
        <v>168</v>
      </c>
      <c r="C14" s="58">
        <v>140</v>
      </c>
      <c r="D14" s="58">
        <v>4</v>
      </c>
      <c r="E14" s="58">
        <v>0</v>
      </c>
      <c r="F14" s="58">
        <v>153</v>
      </c>
      <c r="G14" s="58">
        <v>146</v>
      </c>
      <c r="H14" s="58">
        <v>4</v>
      </c>
      <c r="I14" s="58">
        <v>0</v>
      </c>
      <c r="J14" s="58">
        <v>303</v>
      </c>
      <c r="K14" s="58">
        <v>221361</v>
      </c>
      <c r="L14" s="59">
        <v>731</v>
      </c>
      <c r="M14" s="59">
        <v>1300</v>
      </c>
    </row>
    <row r="15" spans="1:13" ht="15.75" thickBot="1" x14ac:dyDescent="0.3">
      <c r="A15" s="61" t="s">
        <v>30</v>
      </c>
      <c r="B15" s="58">
        <v>319</v>
      </c>
      <c r="C15" s="58">
        <v>311</v>
      </c>
      <c r="D15" s="58">
        <v>70</v>
      </c>
      <c r="E15" s="58">
        <v>13</v>
      </c>
      <c r="F15" s="58">
        <v>259</v>
      </c>
      <c r="G15" s="58">
        <v>281</v>
      </c>
      <c r="H15" s="58">
        <v>62</v>
      </c>
      <c r="I15" s="58">
        <v>13</v>
      </c>
      <c r="J15" s="58">
        <v>621</v>
      </c>
      <c r="K15" s="58">
        <v>508957</v>
      </c>
      <c r="L15" s="58">
        <v>820</v>
      </c>
      <c r="M15" s="59">
        <v>1500</v>
      </c>
    </row>
    <row r="16" spans="1:13" ht="15.75" thickBot="1" x14ac:dyDescent="0.3">
      <c r="A16" s="61" t="s">
        <v>31</v>
      </c>
      <c r="B16" s="58">
        <v>77</v>
      </c>
      <c r="C16" s="58">
        <v>29</v>
      </c>
      <c r="D16" s="58">
        <v>23</v>
      </c>
      <c r="E16" s="58">
        <v>49</v>
      </c>
      <c r="F16" s="58">
        <v>57</v>
      </c>
      <c r="G16" s="58">
        <v>27</v>
      </c>
      <c r="H16" s="58">
        <v>19</v>
      </c>
      <c r="I16" s="58">
        <v>41</v>
      </c>
      <c r="J16" s="58">
        <v>158</v>
      </c>
      <c r="K16" s="58">
        <v>86174</v>
      </c>
      <c r="L16" s="58">
        <v>545</v>
      </c>
      <c r="M16" s="59">
        <v>1500</v>
      </c>
    </row>
    <row r="17" spans="1:14" ht="15.75" thickBot="1" x14ac:dyDescent="0.3">
      <c r="A17" s="61" t="s">
        <v>32</v>
      </c>
      <c r="B17" s="58">
        <v>102</v>
      </c>
      <c r="C17" s="58">
        <v>120</v>
      </c>
      <c r="D17" s="58">
        <v>17</v>
      </c>
      <c r="E17" s="58">
        <v>0</v>
      </c>
      <c r="F17" s="58">
        <v>88</v>
      </c>
      <c r="G17" s="58">
        <v>112</v>
      </c>
      <c r="H17" s="58">
        <v>14</v>
      </c>
      <c r="I17" s="58">
        <v>0</v>
      </c>
      <c r="J17" s="58">
        <v>214</v>
      </c>
      <c r="K17" s="58">
        <v>186846</v>
      </c>
      <c r="L17" s="58">
        <v>873</v>
      </c>
      <c r="M17" s="59">
        <v>1200</v>
      </c>
    </row>
    <row r="18" spans="1:14" ht="15.75" thickBot="1" x14ac:dyDescent="0.3">
      <c r="A18" s="61" t="s">
        <v>34</v>
      </c>
      <c r="B18" s="58">
        <v>230</v>
      </c>
      <c r="C18" s="58">
        <v>226</v>
      </c>
      <c r="D18" s="58">
        <v>40</v>
      </c>
      <c r="E18" s="58">
        <v>2</v>
      </c>
      <c r="F18" s="58">
        <v>159</v>
      </c>
      <c r="G18" s="58">
        <v>174</v>
      </c>
      <c r="H18" s="58">
        <v>27</v>
      </c>
      <c r="I18" s="58">
        <v>1</v>
      </c>
      <c r="J18" s="58">
        <v>378</v>
      </c>
      <c r="K18" s="58">
        <v>354918</v>
      </c>
      <c r="L18" s="58">
        <v>939</v>
      </c>
      <c r="M18" s="59">
        <v>4421</v>
      </c>
    </row>
    <row r="19" spans="1:14" ht="15.75" thickBot="1" x14ac:dyDescent="0.3">
      <c r="A19" s="61" t="s">
        <v>35</v>
      </c>
      <c r="B19" s="58">
        <v>129</v>
      </c>
      <c r="C19" s="58">
        <v>147</v>
      </c>
      <c r="D19" s="58">
        <v>23</v>
      </c>
      <c r="E19" s="58">
        <v>4</v>
      </c>
      <c r="F19" s="58">
        <v>129</v>
      </c>
      <c r="G19" s="58">
        <v>147</v>
      </c>
      <c r="H19" s="58">
        <v>23</v>
      </c>
      <c r="I19" s="58">
        <v>4</v>
      </c>
      <c r="J19" s="58">
        <v>338</v>
      </c>
      <c r="K19" s="58">
        <v>248971</v>
      </c>
      <c r="L19" s="58">
        <v>737</v>
      </c>
      <c r="M19" s="59">
        <v>2000</v>
      </c>
    </row>
    <row r="20" spans="1:14" ht="15.75" thickBot="1" x14ac:dyDescent="0.3">
      <c r="A20" s="61" t="s">
        <v>36</v>
      </c>
      <c r="B20" s="58">
        <v>100</v>
      </c>
      <c r="C20" s="58">
        <v>188</v>
      </c>
      <c r="D20" s="58">
        <v>14</v>
      </c>
      <c r="E20" s="58">
        <v>3</v>
      </c>
      <c r="F20" s="58">
        <v>100</v>
      </c>
      <c r="G20" s="58">
        <v>188</v>
      </c>
      <c r="H20" s="58">
        <v>14</v>
      </c>
      <c r="I20" s="58">
        <v>3</v>
      </c>
      <c r="J20" s="58">
        <v>305</v>
      </c>
      <c r="K20" s="58">
        <v>195627</v>
      </c>
      <c r="L20" s="58">
        <v>641</v>
      </c>
      <c r="M20" s="59">
        <v>1600</v>
      </c>
    </row>
    <row r="21" spans="1:14" ht="15.75" thickBot="1" x14ac:dyDescent="0.3">
      <c r="A21" s="61" t="s">
        <v>37</v>
      </c>
      <c r="B21" s="58">
        <v>117</v>
      </c>
      <c r="C21" s="58">
        <v>82</v>
      </c>
      <c r="D21" s="58">
        <v>22</v>
      </c>
      <c r="E21" s="58">
        <v>5</v>
      </c>
      <c r="F21" s="58">
        <v>74</v>
      </c>
      <c r="G21" s="58">
        <v>70</v>
      </c>
      <c r="H21" s="58">
        <v>12</v>
      </c>
      <c r="I21" s="58">
        <v>4</v>
      </c>
      <c r="J21" s="58">
        <v>165</v>
      </c>
      <c r="K21" s="58">
        <v>176650</v>
      </c>
      <c r="L21" s="58">
        <v>1071</v>
      </c>
      <c r="M21" s="59">
        <v>2000</v>
      </c>
    </row>
    <row r="22" spans="1:14" ht="15.75" thickBot="1" x14ac:dyDescent="0.3">
      <c r="A22" s="61" t="s">
        <v>38</v>
      </c>
      <c r="B22" s="58">
        <v>145</v>
      </c>
      <c r="C22" s="58">
        <v>159</v>
      </c>
      <c r="D22" s="58">
        <v>30</v>
      </c>
      <c r="E22" s="58">
        <v>3</v>
      </c>
      <c r="F22" s="58">
        <v>113</v>
      </c>
      <c r="G22" s="58">
        <v>134</v>
      </c>
      <c r="H22" s="58">
        <v>23</v>
      </c>
      <c r="I22" s="58">
        <v>3</v>
      </c>
      <c r="J22" s="58">
        <v>296</v>
      </c>
      <c r="K22" s="58">
        <v>191169</v>
      </c>
      <c r="L22" s="58">
        <v>646</v>
      </c>
      <c r="M22" s="59">
        <v>1500</v>
      </c>
    </row>
    <row r="23" spans="1:14" ht="15.75" thickBot="1" x14ac:dyDescent="0.3">
      <c r="A23" s="61" t="s">
        <v>39</v>
      </c>
      <c r="B23" s="58">
        <v>110</v>
      </c>
      <c r="C23" s="58">
        <v>183</v>
      </c>
      <c r="D23" s="58">
        <v>22</v>
      </c>
      <c r="E23" s="58">
        <v>1</v>
      </c>
      <c r="F23" s="58">
        <v>74</v>
      </c>
      <c r="G23" s="58">
        <v>135</v>
      </c>
      <c r="H23" s="58">
        <v>16</v>
      </c>
      <c r="I23" s="58">
        <v>1</v>
      </c>
      <c r="J23" s="58">
        <v>226</v>
      </c>
      <c r="K23" s="58">
        <v>121950</v>
      </c>
      <c r="L23" s="58">
        <v>540</v>
      </c>
      <c r="M23" s="59">
        <v>1200</v>
      </c>
    </row>
    <row r="24" spans="1:14" ht="15.75" thickBot="1" x14ac:dyDescent="0.3">
      <c r="A24" s="61" t="s">
        <v>40</v>
      </c>
      <c r="B24" s="58">
        <v>144</v>
      </c>
      <c r="C24" s="58">
        <v>217</v>
      </c>
      <c r="D24" s="58">
        <v>23</v>
      </c>
      <c r="E24" s="58">
        <v>0</v>
      </c>
      <c r="F24" s="58">
        <v>93</v>
      </c>
      <c r="G24" s="58">
        <v>160</v>
      </c>
      <c r="H24" s="58">
        <v>20</v>
      </c>
      <c r="I24" s="58">
        <v>0</v>
      </c>
      <c r="J24" s="58">
        <v>303</v>
      </c>
      <c r="K24" s="58">
        <v>173835</v>
      </c>
      <c r="L24" s="58">
        <v>574</v>
      </c>
      <c r="M24" s="59">
        <v>800</v>
      </c>
    </row>
    <row r="25" spans="1:14" ht="15.75" thickBot="1" x14ac:dyDescent="0.3">
      <c r="A25" s="61" t="s">
        <v>41</v>
      </c>
      <c r="B25" s="58">
        <v>106</v>
      </c>
      <c r="C25" s="58">
        <v>130</v>
      </c>
      <c r="D25" s="58">
        <v>16</v>
      </c>
      <c r="E25" s="58">
        <v>3</v>
      </c>
      <c r="F25" s="58">
        <v>94</v>
      </c>
      <c r="G25" s="58">
        <v>110</v>
      </c>
      <c r="H25" s="58">
        <v>15</v>
      </c>
      <c r="I25" s="58">
        <v>3</v>
      </c>
      <c r="J25" s="58">
        <v>240</v>
      </c>
      <c r="K25" s="58">
        <v>191310</v>
      </c>
      <c r="L25" s="58">
        <v>797</v>
      </c>
      <c r="M25" s="59">
        <v>1500</v>
      </c>
    </row>
    <row r="26" spans="1:14" ht="15.75" thickBot="1" x14ac:dyDescent="0.3">
      <c r="A26" s="61" t="s">
        <v>42</v>
      </c>
      <c r="B26" s="58">
        <v>98</v>
      </c>
      <c r="C26" s="58">
        <v>189</v>
      </c>
      <c r="D26" s="58">
        <v>34</v>
      </c>
      <c r="E26" s="58">
        <v>2</v>
      </c>
      <c r="F26" s="58">
        <v>91</v>
      </c>
      <c r="G26" s="58">
        <v>169</v>
      </c>
      <c r="H26" s="58">
        <v>31</v>
      </c>
      <c r="I26" s="58">
        <v>2</v>
      </c>
      <c r="J26" s="58">
        <v>306</v>
      </c>
      <c r="K26" s="58">
        <v>187190</v>
      </c>
      <c r="L26" s="58">
        <v>612</v>
      </c>
      <c r="M26" s="59">
        <v>1693</v>
      </c>
    </row>
    <row r="27" spans="1:14" ht="15.75" thickBot="1" x14ac:dyDescent="0.3">
      <c r="A27" s="61" t="s">
        <v>43</v>
      </c>
      <c r="B27" s="58">
        <v>171</v>
      </c>
      <c r="C27" s="58">
        <v>213</v>
      </c>
      <c r="D27" s="58">
        <v>25</v>
      </c>
      <c r="E27" s="58">
        <v>9</v>
      </c>
      <c r="F27" s="58">
        <v>139</v>
      </c>
      <c r="G27" s="58">
        <v>178</v>
      </c>
      <c r="H27" s="58">
        <v>21</v>
      </c>
      <c r="I27" s="58">
        <v>6</v>
      </c>
      <c r="J27" s="58">
        <v>384</v>
      </c>
      <c r="K27" s="58">
        <v>249993</v>
      </c>
      <c r="L27" s="58">
        <v>651</v>
      </c>
      <c r="M27" s="59">
        <v>1220</v>
      </c>
    </row>
    <row r="28" spans="1:14" ht="15.75" thickBot="1" x14ac:dyDescent="0.3">
      <c r="A28" s="61" t="s">
        <v>44</v>
      </c>
      <c r="B28" s="58">
        <v>89</v>
      </c>
      <c r="C28" s="58">
        <v>91</v>
      </c>
      <c r="D28" s="58">
        <v>11</v>
      </c>
      <c r="E28" s="58">
        <v>2</v>
      </c>
      <c r="F28" s="58">
        <v>79</v>
      </c>
      <c r="G28" s="58">
        <v>87</v>
      </c>
      <c r="H28" s="58">
        <v>10</v>
      </c>
      <c r="I28" s="58">
        <v>2</v>
      </c>
      <c r="J28" s="58">
        <v>183</v>
      </c>
      <c r="K28" s="58">
        <v>147368</v>
      </c>
      <c r="L28" s="58">
        <v>805</v>
      </c>
      <c r="M28" s="59">
        <v>1500</v>
      </c>
    </row>
    <row r="29" spans="1:14" ht="15.75" thickBot="1" x14ac:dyDescent="0.3">
      <c r="A29" s="61" t="s">
        <v>45</v>
      </c>
      <c r="B29" s="58">
        <v>117</v>
      </c>
      <c r="C29" s="58">
        <v>132</v>
      </c>
      <c r="D29" s="58">
        <v>17</v>
      </c>
      <c r="E29" s="58">
        <v>2</v>
      </c>
      <c r="F29" s="58">
        <v>97</v>
      </c>
      <c r="G29" s="58">
        <v>125</v>
      </c>
      <c r="H29" s="58">
        <v>13</v>
      </c>
      <c r="I29" s="58">
        <v>2</v>
      </c>
      <c r="J29" s="58">
        <v>240</v>
      </c>
      <c r="K29" s="58">
        <v>170966</v>
      </c>
      <c r="L29" s="58">
        <v>712</v>
      </c>
      <c r="M29" s="59">
        <v>2400</v>
      </c>
    </row>
    <row r="30" spans="1:14" ht="15.75" thickBot="1" x14ac:dyDescent="0.3">
      <c r="A30" s="61" t="s">
        <v>46</v>
      </c>
      <c r="B30" s="58">
        <v>640</v>
      </c>
      <c r="C30" s="58">
        <v>213</v>
      </c>
      <c r="D30" s="58">
        <v>35</v>
      </c>
      <c r="E30" s="58">
        <v>7</v>
      </c>
      <c r="F30" s="58">
        <v>550</v>
      </c>
      <c r="G30" s="58">
        <v>175</v>
      </c>
      <c r="H30" s="58">
        <v>30</v>
      </c>
      <c r="I30" s="58">
        <v>7</v>
      </c>
      <c r="J30" s="58">
        <v>824</v>
      </c>
      <c r="K30" s="58">
        <v>576188</v>
      </c>
      <c r="L30" s="58">
        <v>699</v>
      </c>
      <c r="M30" s="59">
        <v>2000</v>
      </c>
      <c r="N30" s="18"/>
    </row>
    <row r="31" spans="1:14" ht="15.75" thickBot="1" x14ac:dyDescent="0.3">
      <c r="A31" s="64" t="s">
        <v>86</v>
      </c>
      <c r="B31" s="68">
        <v>4510</v>
      </c>
      <c r="C31" s="68">
        <v>4052</v>
      </c>
      <c r="D31" s="68">
        <v>651</v>
      </c>
      <c r="E31" s="68">
        <v>124</v>
      </c>
      <c r="F31" s="68">
        <v>3842</v>
      </c>
      <c r="G31" s="68">
        <v>3593</v>
      </c>
      <c r="H31" s="68">
        <v>552</v>
      </c>
      <c r="I31" s="68">
        <v>114</v>
      </c>
      <c r="J31" s="68">
        <v>8445</v>
      </c>
      <c r="K31" s="68">
        <v>6134554</v>
      </c>
      <c r="L31" s="68">
        <v>727</v>
      </c>
      <c r="M31" s="71">
        <v>4421</v>
      </c>
    </row>
    <row r="32" spans="1:14" ht="15.75" thickBot="1" x14ac:dyDescent="0.3">
      <c r="A32" s="61" t="s">
        <v>27</v>
      </c>
      <c r="B32" s="58">
        <v>47</v>
      </c>
      <c r="C32" s="58">
        <v>26</v>
      </c>
      <c r="D32" s="58">
        <v>8</v>
      </c>
      <c r="E32" s="58">
        <v>0</v>
      </c>
      <c r="F32" s="58">
        <v>47</v>
      </c>
      <c r="G32" s="58">
        <v>26</v>
      </c>
      <c r="H32" s="58">
        <v>8</v>
      </c>
      <c r="I32" s="58">
        <v>0</v>
      </c>
      <c r="J32" s="58">
        <v>81</v>
      </c>
      <c r="K32" s="58">
        <v>73962</v>
      </c>
      <c r="L32" s="58">
        <v>913</v>
      </c>
      <c r="M32" s="58">
        <v>2000</v>
      </c>
    </row>
    <row r="33" spans="1:13" ht="15.75" thickBot="1" x14ac:dyDescent="0.3">
      <c r="A33" s="61" t="s">
        <v>28</v>
      </c>
      <c r="B33" s="58">
        <v>48</v>
      </c>
      <c r="C33" s="58">
        <v>23</v>
      </c>
      <c r="D33" s="58">
        <v>5</v>
      </c>
      <c r="E33" s="58">
        <v>0</v>
      </c>
      <c r="F33" s="58">
        <v>22</v>
      </c>
      <c r="G33" s="58">
        <v>22</v>
      </c>
      <c r="H33" s="58">
        <v>3</v>
      </c>
      <c r="I33" s="58">
        <v>0</v>
      </c>
      <c r="J33" s="58">
        <v>43</v>
      </c>
      <c r="K33" s="58">
        <v>23400</v>
      </c>
      <c r="L33" s="58">
        <v>544</v>
      </c>
      <c r="M33" s="58">
        <v>800</v>
      </c>
    </row>
    <row r="34" spans="1:13" ht="15.75" thickBot="1" x14ac:dyDescent="0.3">
      <c r="A34" s="61" t="s">
        <v>33</v>
      </c>
      <c r="B34" s="58">
        <v>76</v>
      </c>
      <c r="C34" s="58">
        <v>62</v>
      </c>
      <c r="D34" s="58">
        <v>31</v>
      </c>
      <c r="E34" s="58">
        <v>0</v>
      </c>
      <c r="F34" s="58">
        <v>62</v>
      </c>
      <c r="G34" s="58">
        <v>56</v>
      </c>
      <c r="H34" s="58">
        <v>31</v>
      </c>
      <c r="I34" s="58">
        <v>0</v>
      </c>
      <c r="J34" s="58">
        <v>149</v>
      </c>
      <c r="K34" s="58">
        <v>79336</v>
      </c>
      <c r="L34" s="58">
        <v>532</v>
      </c>
      <c r="M34" s="58">
        <v>1500</v>
      </c>
    </row>
    <row r="35" spans="1:13" s="118" customFormat="1" ht="18" thickBot="1" x14ac:dyDescent="0.3">
      <c r="A35" s="126" t="s">
        <v>179</v>
      </c>
      <c r="B35" s="126">
        <v>0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</row>
    <row r="36" spans="1:13" ht="15.75" thickBot="1" x14ac:dyDescent="0.3">
      <c r="A36" s="61" t="s">
        <v>29</v>
      </c>
      <c r="B36" s="58">
        <v>54</v>
      </c>
      <c r="C36" s="58">
        <v>17</v>
      </c>
      <c r="D36" s="58">
        <v>16</v>
      </c>
      <c r="E36" s="58">
        <v>0</v>
      </c>
      <c r="F36" s="58">
        <v>53</v>
      </c>
      <c r="G36" s="58">
        <v>16</v>
      </c>
      <c r="H36" s="58">
        <v>13</v>
      </c>
      <c r="I36" s="58">
        <v>0</v>
      </c>
      <c r="J36" s="58">
        <v>82</v>
      </c>
      <c r="K36" s="58">
        <v>70400</v>
      </c>
      <c r="L36" s="58">
        <v>859</v>
      </c>
      <c r="M36" s="58">
        <v>1500</v>
      </c>
    </row>
    <row r="37" spans="1:13" ht="15.75" thickBot="1" x14ac:dyDescent="0.3">
      <c r="A37" s="65" t="s">
        <v>90</v>
      </c>
      <c r="B37" s="41">
        <v>225</v>
      </c>
      <c r="C37" s="41">
        <v>128</v>
      </c>
      <c r="D37" s="41">
        <v>60</v>
      </c>
      <c r="E37" s="41">
        <v>0</v>
      </c>
      <c r="F37" s="41">
        <v>184</v>
      </c>
      <c r="G37" s="41">
        <v>120</v>
      </c>
      <c r="H37" s="41">
        <v>55</v>
      </c>
      <c r="I37" s="41">
        <v>0</v>
      </c>
      <c r="J37" s="41">
        <v>355</v>
      </c>
      <c r="K37" s="41">
        <v>247098</v>
      </c>
      <c r="L37" s="41">
        <f>AVERAGE(L32:L36)</f>
        <v>569.6</v>
      </c>
      <c r="M37" s="41">
        <v>2000</v>
      </c>
    </row>
    <row r="38" spans="1:13" ht="15.75" thickBot="1" x14ac:dyDescent="0.3">
      <c r="A38" s="66" t="s">
        <v>16</v>
      </c>
      <c r="B38" s="69">
        <v>4735</v>
      </c>
      <c r="C38" s="69">
        <v>4180</v>
      </c>
      <c r="D38" s="69">
        <v>711</v>
      </c>
      <c r="E38" s="69">
        <v>124</v>
      </c>
      <c r="F38" s="69">
        <v>4026</v>
      </c>
      <c r="G38" s="69">
        <v>3713</v>
      </c>
      <c r="H38" s="69">
        <v>607</v>
      </c>
      <c r="I38" s="69">
        <v>114</v>
      </c>
      <c r="J38" s="69">
        <v>8800</v>
      </c>
      <c r="K38" s="69">
        <v>6381652</v>
      </c>
      <c r="L38" s="69">
        <v>725</v>
      </c>
      <c r="M38" s="69">
        <v>4421</v>
      </c>
    </row>
    <row r="40" spans="1:13" ht="15.75" x14ac:dyDescent="0.3">
      <c r="A40" s="11" t="s">
        <v>151</v>
      </c>
    </row>
    <row r="42" spans="1:13" ht="31.5" customHeight="1" x14ac:dyDescent="0.25">
      <c r="A42" s="207" t="s">
        <v>181</v>
      </c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</row>
    <row r="43" spans="1:13" s="177" customFormat="1" x14ac:dyDescent="0.25">
      <c r="A43" s="178" t="s">
        <v>180</v>
      </c>
    </row>
    <row r="44" spans="1:13" x14ac:dyDescent="0.25">
      <c r="A44" s="118"/>
    </row>
    <row r="50" spans="1:1" ht="15.75" x14ac:dyDescent="0.25">
      <c r="A50" s="175"/>
    </row>
    <row r="51" spans="1:1" ht="15.75" x14ac:dyDescent="0.25">
      <c r="A51" s="176"/>
    </row>
  </sheetData>
  <mergeCells count="9">
    <mergeCell ref="A42:M42"/>
    <mergeCell ref="A3:A4"/>
    <mergeCell ref="A1:M1"/>
    <mergeCell ref="B3:E3"/>
    <mergeCell ref="F3:I3"/>
    <mergeCell ref="J3:J4"/>
    <mergeCell ref="K3:K4"/>
    <mergeCell ref="M3:M4"/>
    <mergeCell ref="L3:L4"/>
  </mergeCells>
  <pageMargins left="0.19685039370078741" right="0.19685039370078741" top="0.74803149606299213" bottom="0.74803149606299213" header="0.31496062992125984" footer="0.31496062992125984"/>
  <pageSetup paperSize="9" scale="74" orientation="landscape" r:id="rId1"/>
  <ignoredErrors>
    <ignoredError sqref="L37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topLeftCell="A7" workbookViewId="0">
      <selection activeCell="C17" sqref="C17"/>
    </sheetView>
  </sheetViews>
  <sheetFormatPr baseColWidth="10" defaultRowHeight="15" x14ac:dyDescent="0.25"/>
  <cols>
    <col min="1" max="1" width="41.140625" customWidth="1"/>
    <col min="2" max="5" width="19.7109375" customWidth="1"/>
    <col min="7" max="7" width="12.7109375" bestFit="1" customWidth="1"/>
    <col min="8" max="8" width="14.140625" bestFit="1" customWidth="1"/>
  </cols>
  <sheetData>
    <row r="1" spans="1:5" x14ac:dyDescent="0.25">
      <c r="A1" t="s">
        <v>5</v>
      </c>
    </row>
    <row r="5" spans="1:5" ht="30" customHeight="1" x14ac:dyDescent="0.25">
      <c r="A5" s="195" t="s">
        <v>183</v>
      </c>
      <c r="B5" s="190"/>
      <c r="C5" s="190"/>
      <c r="D5" s="190"/>
      <c r="E5" s="190"/>
    </row>
    <row r="6" spans="1:5" ht="5.25" customHeight="1" thickBot="1" x14ac:dyDescent="0.3">
      <c r="A6" s="196"/>
      <c r="B6" s="196"/>
      <c r="C6" s="196"/>
      <c r="D6" s="196"/>
      <c r="E6" s="196"/>
    </row>
    <row r="7" spans="1:5" ht="48" thickBot="1" x14ac:dyDescent="0.3">
      <c r="A7" s="193" t="s">
        <v>9</v>
      </c>
      <c r="B7" s="191" t="s">
        <v>15</v>
      </c>
      <c r="C7" s="192"/>
      <c r="D7" s="179" t="s">
        <v>67</v>
      </c>
      <c r="E7" s="37" t="s">
        <v>2</v>
      </c>
    </row>
    <row r="8" spans="1:5" ht="30.75" thickBot="1" x14ac:dyDescent="0.3">
      <c r="A8" s="194"/>
      <c r="B8" s="93" t="s">
        <v>10</v>
      </c>
      <c r="C8" s="93" t="s">
        <v>142</v>
      </c>
      <c r="D8" s="93" t="s">
        <v>6</v>
      </c>
      <c r="E8" s="93" t="s">
        <v>6</v>
      </c>
    </row>
    <row r="9" spans="1:5" ht="15.75" thickBot="1" x14ac:dyDescent="0.3">
      <c r="A9" s="8" t="s">
        <v>11</v>
      </c>
      <c r="B9" s="53">
        <v>5861</v>
      </c>
      <c r="C9" s="53">
        <v>9708328</v>
      </c>
      <c r="D9" s="53">
        <v>1087803</v>
      </c>
      <c r="E9" s="53">
        <f>C9+D9</f>
        <v>10796131</v>
      </c>
    </row>
    <row r="10" spans="1:5" ht="15.75" thickBot="1" x14ac:dyDescent="0.3">
      <c r="A10" s="6" t="s">
        <v>149</v>
      </c>
      <c r="B10" s="127">
        <v>17.2</v>
      </c>
      <c r="C10" s="100">
        <v>8.8000000000000007</v>
      </c>
      <c r="D10" s="100">
        <v>11.7</v>
      </c>
      <c r="E10" s="100">
        <v>9.1</v>
      </c>
    </row>
    <row r="11" spans="1:5" ht="15.75" thickBot="1" x14ac:dyDescent="0.3">
      <c r="A11" s="6" t="s">
        <v>12</v>
      </c>
      <c r="B11" s="53">
        <v>4891</v>
      </c>
      <c r="C11" s="53">
        <v>571419</v>
      </c>
      <c r="D11" s="53">
        <v>118846</v>
      </c>
      <c r="E11" s="53">
        <f>C11+D11</f>
        <v>690265</v>
      </c>
    </row>
    <row r="12" spans="1:5" ht="15.75" thickBot="1" x14ac:dyDescent="0.3">
      <c r="A12" s="6" t="s">
        <v>149</v>
      </c>
      <c r="B12" s="127">
        <v>-9.6</v>
      </c>
      <c r="C12" s="100">
        <v>-9.1</v>
      </c>
      <c r="D12" s="100">
        <v>-2.1</v>
      </c>
      <c r="E12" s="100">
        <v>-7.9</v>
      </c>
    </row>
    <row r="13" spans="1:5" ht="15.75" thickBot="1" x14ac:dyDescent="0.3">
      <c r="A13" s="7" t="s">
        <v>13</v>
      </c>
      <c r="B13" s="54">
        <f>B9+B11</f>
        <v>10752</v>
      </c>
      <c r="C13" s="54">
        <f>C9+C11</f>
        <v>10279747</v>
      </c>
      <c r="D13" s="54">
        <f>D9+D11</f>
        <v>1206649</v>
      </c>
      <c r="E13" s="54">
        <f>C13+D13</f>
        <v>11486396</v>
      </c>
    </row>
    <row r="14" spans="1:5" ht="15.75" thickBot="1" x14ac:dyDescent="0.3">
      <c r="A14" s="6" t="s">
        <v>14</v>
      </c>
      <c r="B14" s="53">
        <v>838560</v>
      </c>
      <c r="C14" s="53">
        <v>1030380</v>
      </c>
      <c r="D14" s="53">
        <v>456482</v>
      </c>
      <c r="E14" s="53">
        <f>C14+D14</f>
        <v>1486862</v>
      </c>
    </row>
    <row r="15" spans="1:5" ht="15.75" thickBot="1" x14ac:dyDescent="0.3">
      <c r="A15" s="97" t="s">
        <v>150</v>
      </c>
      <c r="B15" s="130">
        <v>-4.5</v>
      </c>
      <c r="C15" s="130">
        <v>-3.8</v>
      </c>
      <c r="D15" s="131">
        <v>-9.9</v>
      </c>
      <c r="E15" s="131">
        <v>-5.7</v>
      </c>
    </row>
    <row r="16" spans="1:5" ht="15.75" thickBot="1" x14ac:dyDescent="0.3">
      <c r="A16" s="7" t="s">
        <v>2</v>
      </c>
      <c r="B16" s="54"/>
      <c r="C16" s="54">
        <f>C13+C14</f>
        <v>11310127</v>
      </c>
      <c r="D16" s="54">
        <f>D13+D14</f>
        <v>1663131</v>
      </c>
      <c r="E16" s="54">
        <f>E13+E14</f>
        <v>12973258</v>
      </c>
    </row>
    <row r="17" spans="1:12" x14ac:dyDescent="0.25">
      <c r="A17" s="5" t="s">
        <v>150</v>
      </c>
      <c r="B17" s="10"/>
      <c r="C17" s="130">
        <v>6.4</v>
      </c>
      <c r="D17" s="131">
        <v>3.8</v>
      </c>
      <c r="E17" s="131">
        <v>6.1</v>
      </c>
    </row>
    <row r="19" spans="1:12" ht="15.75" x14ac:dyDescent="0.3">
      <c r="A19" s="11" t="s">
        <v>151</v>
      </c>
      <c r="D19" s="4"/>
    </row>
    <row r="20" spans="1:12" ht="15.75" x14ac:dyDescent="0.3">
      <c r="A20" s="11"/>
      <c r="D20" s="4"/>
    </row>
    <row r="21" spans="1:12" x14ac:dyDescent="0.25">
      <c r="A21" t="s">
        <v>11</v>
      </c>
      <c r="C21" s="98">
        <f>E9/E16</f>
        <v>0.83218348081877347</v>
      </c>
      <c r="L21" s="4"/>
    </row>
    <row r="22" spans="1:12" x14ac:dyDescent="0.25">
      <c r="A22" t="s">
        <v>12</v>
      </c>
      <c r="C22" s="98">
        <f>E11/E16</f>
        <v>5.3206758086519208E-2</v>
      </c>
    </row>
    <row r="23" spans="1:12" x14ac:dyDescent="0.25">
      <c r="A23" t="s">
        <v>14</v>
      </c>
      <c r="C23" s="98">
        <f>E14/E16</f>
        <v>0.11460976109470729</v>
      </c>
    </row>
    <row r="24" spans="1:12" x14ac:dyDescent="0.25">
      <c r="C24" s="4"/>
    </row>
  </sheetData>
  <mergeCells count="4">
    <mergeCell ref="B7:C7"/>
    <mergeCell ref="A7:A8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topLeftCell="A61" workbookViewId="0">
      <selection activeCell="L34" sqref="L34"/>
    </sheetView>
  </sheetViews>
  <sheetFormatPr baseColWidth="10" defaultRowHeight="15" x14ac:dyDescent="0.25"/>
  <cols>
    <col min="1" max="1" width="16.42578125" customWidth="1"/>
    <col min="2" max="7" width="15.42578125" customWidth="1"/>
  </cols>
  <sheetData>
    <row r="1" spans="1:11" x14ac:dyDescent="0.25">
      <c r="D1" t="s">
        <v>16</v>
      </c>
      <c r="G1" t="s">
        <v>16</v>
      </c>
      <c r="J1" t="s">
        <v>16</v>
      </c>
    </row>
    <row r="2" spans="1:11" ht="45" x14ac:dyDescent="0.25">
      <c r="A2" s="12"/>
      <c r="B2" s="80" t="s">
        <v>102</v>
      </c>
      <c r="C2" s="80" t="s">
        <v>103</v>
      </c>
      <c r="D2" s="81" t="s">
        <v>51</v>
      </c>
      <c r="E2" s="80" t="s">
        <v>104</v>
      </c>
      <c r="F2" s="80" t="s">
        <v>105</v>
      </c>
      <c r="G2" s="81" t="s">
        <v>52</v>
      </c>
      <c r="H2" s="80" t="s">
        <v>106</v>
      </c>
      <c r="I2" s="80" t="s">
        <v>107</v>
      </c>
      <c r="J2" s="81" t="s">
        <v>109</v>
      </c>
      <c r="K2" s="85" t="s">
        <v>108</v>
      </c>
    </row>
    <row r="3" spans="1:11" x14ac:dyDescent="0.25">
      <c r="A3" s="12" t="s">
        <v>17</v>
      </c>
      <c r="B3" s="91">
        <v>31847</v>
      </c>
      <c r="C3" s="13">
        <v>17632</v>
      </c>
      <c r="D3" s="82">
        <f t="shared" ref="D3:D34" si="0">SUM(B3:C3)</f>
        <v>49479</v>
      </c>
      <c r="E3" s="13">
        <v>417047</v>
      </c>
      <c r="F3" s="13">
        <v>10787</v>
      </c>
      <c r="G3" s="82">
        <f t="shared" ref="G3:G34" si="1">SUM(E3+F3)</f>
        <v>427834</v>
      </c>
      <c r="H3" s="13">
        <v>12398</v>
      </c>
      <c r="I3" s="13">
        <v>1181</v>
      </c>
      <c r="J3" s="82">
        <f t="shared" ref="J3:J34" si="2">SUM(H3+I3)</f>
        <v>13579</v>
      </c>
      <c r="K3" s="84">
        <f t="shared" ref="K3:K33" si="3">SUM(D3+G3+J3)</f>
        <v>490892</v>
      </c>
    </row>
    <row r="4" spans="1:11" x14ac:dyDescent="0.25">
      <c r="A4" s="12" t="s">
        <v>18</v>
      </c>
      <c r="B4" s="91">
        <v>36210</v>
      </c>
      <c r="C4" s="13">
        <v>18974</v>
      </c>
      <c r="D4" s="82">
        <f t="shared" si="0"/>
        <v>55184</v>
      </c>
      <c r="E4" s="13">
        <v>204832</v>
      </c>
      <c r="F4" s="13">
        <v>16442</v>
      </c>
      <c r="G4" s="82">
        <f t="shared" si="1"/>
        <v>221274</v>
      </c>
      <c r="H4" s="13">
        <v>13841</v>
      </c>
      <c r="I4" s="13">
        <v>2086</v>
      </c>
      <c r="J4" s="82">
        <f t="shared" si="2"/>
        <v>15927</v>
      </c>
      <c r="K4" s="84">
        <f t="shared" si="3"/>
        <v>292385</v>
      </c>
    </row>
    <row r="5" spans="1:11" x14ac:dyDescent="0.25">
      <c r="A5" s="12" t="s">
        <v>19</v>
      </c>
      <c r="B5" s="92">
        <v>15122</v>
      </c>
      <c r="C5" s="13">
        <v>0</v>
      </c>
      <c r="D5" s="82">
        <f t="shared" si="0"/>
        <v>15122</v>
      </c>
      <c r="E5" s="13">
        <v>151050</v>
      </c>
      <c r="F5" s="13">
        <v>7245</v>
      </c>
      <c r="G5" s="82">
        <f t="shared" si="1"/>
        <v>158295</v>
      </c>
      <c r="H5" s="13">
        <v>21436</v>
      </c>
      <c r="I5" s="13">
        <v>1106</v>
      </c>
      <c r="J5" s="82">
        <f t="shared" si="2"/>
        <v>22542</v>
      </c>
      <c r="K5" s="84">
        <f t="shared" si="3"/>
        <v>195959</v>
      </c>
    </row>
    <row r="6" spans="1:11" x14ac:dyDescent="0.25">
      <c r="A6" s="12" t="s">
        <v>20</v>
      </c>
      <c r="B6" s="91">
        <v>48497</v>
      </c>
      <c r="C6" s="13">
        <v>0</v>
      </c>
      <c r="D6" s="82">
        <f t="shared" si="0"/>
        <v>48497</v>
      </c>
      <c r="E6" s="13">
        <v>486972</v>
      </c>
      <c r="F6" s="13">
        <v>35129</v>
      </c>
      <c r="G6" s="82">
        <f t="shared" si="1"/>
        <v>522101</v>
      </c>
      <c r="H6" s="13">
        <v>18101</v>
      </c>
      <c r="I6" s="13">
        <v>3509</v>
      </c>
      <c r="J6" s="82">
        <f t="shared" si="2"/>
        <v>21610</v>
      </c>
      <c r="K6" s="84">
        <f t="shared" si="3"/>
        <v>592208</v>
      </c>
    </row>
    <row r="7" spans="1:11" x14ac:dyDescent="0.25">
      <c r="A7" s="12" t="s">
        <v>21</v>
      </c>
      <c r="B7" s="91">
        <v>12506</v>
      </c>
      <c r="C7" s="13">
        <v>19417</v>
      </c>
      <c r="D7" s="82">
        <f t="shared" si="0"/>
        <v>31923</v>
      </c>
      <c r="E7" s="13">
        <v>188591</v>
      </c>
      <c r="F7" s="13">
        <v>19315</v>
      </c>
      <c r="G7" s="82">
        <f t="shared" si="1"/>
        <v>207906</v>
      </c>
      <c r="H7" s="13">
        <v>20408</v>
      </c>
      <c r="I7" s="13">
        <v>5635</v>
      </c>
      <c r="J7" s="82">
        <f t="shared" si="2"/>
        <v>26043</v>
      </c>
      <c r="K7" s="84">
        <f t="shared" si="3"/>
        <v>265872</v>
      </c>
    </row>
    <row r="8" spans="1:11" x14ac:dyDescent="0.25">
      <c r="A8" s="12" t="s">
        <v>22</v>
      </c>
      <c r="B8" s="91">
        <v>16781</v>
      </c>
      <c r="C8" s="13">
        <v>7733</v>
      </c>
      <c r="D8" s="82">
        <f t="shared" si="0"/>
        <v>24514</v>
      </c>
      <c r="E8" s="13">
        <v>216304</v>
      </c>
      <c r="F8" s="13">
        <v>20333</v>
      </c>
      <c r="G8" s="82">
        <f t="shared" si="1"/>
        <v>236637</v>
      </c>
      <c r="H8" s="13">
        <v>13430</v>
      </c>
      <c r="I8" s="13">
        <v>1616</v>
      </c>
      <c r="J8" s="82">
        <f t="shared" si="2"/>
        <v>15046</v>
      </c>
      <c r="K8" s="84">
        <f t="shared" si="3"/>
        <v>276197</v>
      </c>
    </row>
    <row r="9" spans="1:11" x14ac:dyDescent="0.25">
      <c r="A9" s="12" t="s">
        <v>23</v>
      </c>
      <c r="B9" s="91">
        <v>0</v>
      </c>
      <c r="C9" s="13">
        <v>0</v>
      </c>
      <c r="D9" s="82">
        <f t="shared" si="0"/>
        <v>0</v>
      </c>
      <c r="E9" s="13">
        <v>30019</v>
      </c>
      <c r="F9" s="13">
        <v>3066</v>
      </c>
      <c r="G9" s="82">
        <f t="shared" si="1"/>
        <v>33085</v>
      </c>
      <c r="H9" s="13">
        <v>0</v>
      </c>
      <c r="I9" s="13">
        <v>0</v>
      </c>
      <c r="J9" s="82">
        <f t="shared" si="2"/>
        <v>0</v>
      </c>
      <c r="K9" s="84">
        <f t="shared" si="3"/>
        <v>33085</v>
      </c>
    </row>
    <row r="10" spans="1:11" x14ac:dyDescent="0.25">
      <c r="A10" s="12" t="s">
        <v>24</v>
      </c>
      <c r="B10" s="91">
        <v>142584</v>
      </c>
      <c r="C10" s="13">
        <v>59219</v>
      </c>
      <c r="D10" s="82">
        <f t="shared" si="0"/>
        <v>201803</v>
      </c>
      <c r="E10" s="13">
        <v>516872</v>
      </c>
      <c r="F10" s="13">
        <v>34444</v>
      </c>
      <c r="G10" s="82">
        <f t="shared" si="1"/>
        <v>551316</v>
      </c>
      <c r="H10" s="13">
        <v>18647</v>
      </c>
      <c r="I10" s="13">
        <v>2875</v>
      </c>
      <c r="J10" s="82">
        <f t="shared" si="2"/>
        <v>21522</v>
      </c>
      <c r="K10" s="84">
        <f t="shared" si="3"/>
        <v>774641</v>
      </c>
    </row>
    <row r="11" spans="1:11" x14ac:dyDescent="0.25">
      <c r="A11" s="12" t="s">
        <v>25</v>
      </c>
      <c r="B11" s="91">
        <v>9461</v>
      </c>
      <c r="C11" s="13">
        <v>4014</v>
      </c>
      <c r="D11" s="82">
        <f t="shared" si="0"/>
        <v>13475</v>
      </c>
      <c r="E11" s="13">
        <v>247465</v>
      </c>
      <c r="F11" s="13">
        <v>17130</v>
      </c>
      <c r="G11" s="82">
        <f t="shared" si="1"/>
        <v>264595</v>
      </c>
      <c r="H11" s="13">
        <v>31347</v>
      </c>
      <c r="I11" s="13">
        <v>1689</v>
      </c>
      <c r="J11" s="82">
        <f t="shared" si="2"/>
        <v>33036</v>
      </c>
      <c r="K11" s="84">
        <f t="shared" si="3"/>
        <v>311106</v>
      </c>
    </row>
    <row r="12" spans="1:11" x14ac:dyDescent="0.25">
      <c r="A12" s="12" t="s">
        <v>26</v>
      </c>
      <c r="B12" s="92">
        <v>15624</v>
      </c>
      <c r="C12" s="13">
        <v>21700</v>
      </c>
      <c r="D12" s="82">
        <f t="shared" si="0"/>
        <v>37324</v>
      </c>
      <c r="E12" s="13">
        <v>415662</v>
      </c>
      <c r="F12" s="13">
        <v>63407</v>
      </c>
      <c r="G12" s="82">
        <f t="shared" si="1"/>
        <v>479069</v>
      </c>
      <c r="H12" s="13">
        <v>35712</v>
      </c>
      <c r="I12" s="13">
        <v>3156</v>
      </c>
      <c r="J12" s="82">
        <f t="shared" si="2"/>
        <v>38868</v>
      </c>
      <c r="K12" s="84">
        <f t="shared" si="3"/>
        <v>555261</v>
      </c>
    </row>
    <row r="13" spans="1:11" x14ac:dyDescent="0.25">
      <c r="A13" s="12" t="s">
        <v>27</v>
      </c>
      <c r="B13" s="91">
        <v>0</v>
      </c>
      <c r="C13" s="13">
        <v>0</v>
      </c>
      <c r="D13" s="82">
        <f t="shared" si="0"/>
        <v>0</v>
      </c>
      <c r="E13" s="13">
        <v>37698</v>
      </c>
      <c r="F13" s="13">
        <v>482</v>
      </c>
      <c r="G13" s="82">
        <f t="shared" si="1"/>
        <v>38180</v>
      </c>
      <c r="H13" s="13">
        <v>1220</v>
      </c>
      <c r="I13" s="13">
        <v>0</v>
      </c>
      <c r="J13" s="82">
        <f t="shared" si="2"/>
        <v>1220</v>
      </c>
      <c r="K13" s="84">
        <f t="shared" si="3"/>
        <v>39400</v>
      </c>
    </row>
    <row r="14" spans="1:11" x14ac:dyDescent="0.25">
      <c r="A14" s="12" t="s">
        <v>28</v>
      </c>
      <c r="B14" s="92">
        <v>2611</v>
      </c>
      <c r="C14" s="13">
        <v>0</v>
      </c>
      <c r="D14" s="82">
        <f t="shared" si="0"/>
        <v>2611</v>
      </c>
      <c r="E14" s="13">
        <v>46930</v>
      </c>
      <c r="F14" s="13">
        <v>1935</v>
      </c>
      <c r="G14" s="82">
        <f t="shared" si="1"/>
        <v>48865</v>
      </c>
      <c r="H14" s="13">
        <v>386</v>
      </c>
      <c r="I14" s="13">
        <v>0</v>
      </c>
      <c r="J14" s="82">
        <f t="shared" si="2"/>
        <v>386</v>
      </c>
      <c r="K14" s="84">
        <f t="shared" si="3"/>
        <v>51862</v>
      </c>
    </row>
    <row r="15" spans="1:11" x14ac:dyDescent="0.25">
      <c r="A15" s="12" t="s">
        <v>29</v>
      </c>
      <c r="B15" s="91">
        <v>16192</v>
      </c>
      <c r="C15" s="13">
        <v>0</v>
      </c>
      <c r="D15" s="82">
        <f t="shared" si="0"/>
        <v>16192</v>
      </c>
      <c r="E15" s="13">
        <v>132775</v>
      </c>
      <c r="F15" s="13">
        <v>1937</v>
      </c>
      <c r="G15" s="82">
        <f t="shared" si="1"/>
        <v>134712</v>
      </c>
      <c r="H15" s="13">
        <v>707</v>
      </c>
      <c r="I15" s="13">
        <v>0</v>
      </c>
      <c r="J15" s="82">
        <f t="shared" si="2"/>
        <v>707</v>
      </c>
      <c r="K15" s="84">
        <f t="shared" si="3"/>
        <v>151611</v>
      </c>
    </row>
    <row r="16" spans="1:11" x14ac:dyDescent="0.25">
      <c r="A16" s="12" t="s">
        <v>30</v>
      </c>
      <c r="B16" s="91">
        <v>31413</v>
      </c>
      <c r="C16" s="13">
        <v>33326</v>
      </c>
      <c r="D16" s="82">
        <f t="shared" si="0"/>
        <v>64739</v>
      </c>
      <c r="E16" s="13">
        <v>921650</v>
      </c>
      <c r="F16" s="13">
        <v>152326</v>
      </c>
      <c r="G16" s="82">
        <f t="shared" si="1"/>
        <v>1073976</v>
      </c>
      <c r="H16" s="13">
        <v>66945</v>
      </c>
      <c r="I16" s="13">
        <v>13498</v>
      </c>
      <c r="J16" s="82">
        <f t="shared" si="2"/>
        <v>80443</v>
      </c>
      <c r="K16" s="84">
        <f t="shared" si="3"/>
        <v>1219158</v>
      </c>
    </row>
    <row r="17" spans="1:11" x14ac:dyDescent="0.25">
      <c r="A17" s="12" t="s">
        <v>31</v>
      </c>
      <c r="B17" s="91">
        <v>15582</v>
      </c>
      <c r="C17" s="13">
        <v>4315</v>
      </c>
      <c r="D17" s="82">
        <f t="shared" si="0"/>
        <v>19897</v>
      </c>
      <c r="E17" s="13">
        <v>76028</v>
      </c>
      <c r="F17" s="13">
        <v>2582</v>
      </c>
      <c r="G17" s="82">
        <f t="shared" si="1"/>
        <v>78610</v>
      </c>
      <c r="H17" s="13">
        <v>4419</v>
      </c>
      <c r="I17" s="13">
        <v>129</v>
      </c>
      <c r="J17" s="82">
        <f t="shared" si="2"/>
        <v>4548</v>
      </c>
      <c r="K17" s="84">
        <f t="shared" si="3"/>
        <v>103055</v>
      </c>
    </row>
    <row r="18" spans="1:11" x14ac:dyDescent="0.25">
      <c r="A18" s="12" t="s">
        <v>32</v>
      </c>
      <c r="B18" s="91">
        <v>21307</v>
      </c>
      <c r="C18" s="13">
        <v>0</v>
      </c>
      <c r="D18" s="82">
        <f t="shared" si="0"/>
        <v>21307</v>
      </c>
      <c r="E18" s="13">
        <v>352899</v>
      </c>
      <c r="F18" s="13">
        <v>47155</v>
      </c>
      <c r="G18" s="82">
        <f t="shared" si="1"/>
        <v>400054</v>
      </c>
      <c r="H18" s="13">
        <v>15593</v>
      </c>
      <c r="I18" s="13">
        <v>795</v>
      </c>
      <c r="J18" s="82">
        <f t="shared" si="2"/>
        <v>16388</v>
      </c>
      <c r="K18" s="84">
        <f t="shared" si="3"/>
        <v>437749</v>
      </c>
    </row>
    <row r="19" spans="1:11" x14ac:dyDescent="0.25">
      <c r="A19" s="12" t="s">
        <v>33</v>
      </c>
      <c r="B19" s="91">
        <v>1493</v>
      </c>
      <c r="C19" s="13">
        <v>0</v>
      </c>
      <c r="D19" s="82">
        <f t="shared" si="0"/>
        <v>1493</v>
      </c>
      <c r="E19" s="13">
        <v>79546</v>
      </c>
      <c r="F19" s="13">
        <v>11132</v>
      </c>
      <c r="G19" s="82">
        <f t="shared" si="1"/>
        <v>90678</v>
      </c>
      <c r="H19" s="13">
        <v>874</v>
      </c>
      <c r="I19" s="13">
        <v>0</v>
      </c>
      <c r="J19" s="82">
        <f t="shared" si="2"/>
        <v>874</v>
      </c>
      <c r="K19" s="84">
        <f t="shared" si="3"/>
        <v>93045</v>
      </c>
    </row>
    <row r="20" spans="1:11" x14ac:dyDescent="0.25">
      <c r="A20" s="12" t="s">
        <v>34</v>
      </c>
      <c r="B20" s="91">
        <v>13507</v>
      </c>
      <c r="C20" s="13">
        <v>0</v>
      </c>
      <c r="D20" s="82">
        <f t="shared" si="0"/>
        <v>13507</v>
      </c>
      <c r="E20" s="13">
        <v>348259</v>
      </c>
      <c r="F20" s="13">
        <v>15493</v>
      </c>
      <c r="G20" s="82">
        <f t="shared" si="1"/>
        <v>363752</v>
      </c>
      <c r="H20" s="13">
        <v>20372</v>
      </c>
      <c r="I20" s="13">
        <v>1407</v>
      </c>
      <c r="J20" s="82">
        <f t="shared" si="2"/>
        <v>21779</v>
      </c>
      <c r="K20" s="84">
        <f t="shared" si="3"/>
        <v>399038</v>
      </c>
    </row>
    <row r="21" spans="1:11" x14ac:dyDescent="0.25">
      <c r="A21" s="12" t="s">
        <v>35</v>
      </c>
      <c r="B21" s="91">
        <v>16528</v>
      </c>
      <c r="C21" s="13">
        <v>0</v>
      </c>
      <c r="D21" s="82">
        <f t="shared" si="0"/>
        <v>16528</v>
      </c>
      <c r="E21" s="13">
        <v>318955</v>
      </c>
      <c r="F21" s="13">
        <v>35941</v>
      </c>
      <c r="G21" s="82">
        <f t="shared" si="1"/>
        <v>354896</v>
      </c>
      <c r="H21" s="13">
        <v>54025</v>
      </c>
      <c r="I21" s="13">
        <v>4290</v>
      </c>
      <c r="J21" s="82">
        <f t="shared" si="2"/>
        <v>58315</v>
      </c>
      <c r="K21" s="84">
        <f t="shared" si="3"/>
        <v>429739</v>
      </c>
    </row>
    <row r="22" spans="1:11" x14ac:dyDescent="0.25">
      <c r="A22" s="12" t="s">
        <v>36</v>
      </c>
      <c r="B22" s="91">
        <v>37984</v>
      </c>
      <c r="C22" s="13">
        <v>0</v>
      </c>
      <c r="D22" s="82">
        <f t="shared" si="0"/>
        <v>37984</v>
      </c>
      <c r="E22" s="13">
        <v>414005</v>
      </c>
      <c r="F22" s="13">
        <v>153445</v>
      </c>
      <c r="G22" s="82">
        <f t="shared" si="1"/>
        <v>567450</v>
      </c>
      <c r="H22" s="13">
        <v>43831</v>
      </c>
      <c r="I22" s="13">
        <v>36762</v>
      </c>
      <c r="J22" s="82">
        <f t="shared" si="2"/>
        <v>80593</v>
      </c>
      <c r="K22" s="84">
        <f t="shared" si="3"/>
        <v>686027</v>
      </c>
    </row>
    <row r="23" spans="1:11" x14ac:dyDescent="0.25">
      <c r="A23" s="12" t="s">
        <v>37</v>
      </c>
      <c r="B23" s="91">
        <v>24290</v>
      </c>
      <c r="C23" s="13">
        <v>0</v>
      </c>
      <c r="D23" s="82">
        <f t="shared" si="0"/>
        <v>24290</v>
      </c>
      <c r="E23" s="13">
        <v>286274</v>
      </c>
      <c r="F23" s="13">
        <v>13027</v>
      </c>
      <c r="G23" s="82">
        <f t="shared" si="1"/>
        <v>299301</v>
      </c>
      <c r="H23" s="13">
        <v>11071</v>
      </c>
      <c r="I23" s="13">
        <v>306</v>
      </c>
      <c r="J23" s="82">
        <f t="shared" si="2"/>
        <v>11377</v>
      </c>
      <c r="K23" s="84">
        <f t="shared" si="3"/>
        <v>334968</v>
      </c>
    </row>
    <row r="24" spans="1:11" x14ac:dyDescent="0.25">
      <c r="A24" s="12" t="s">
        <v>38</v>
      </c>
      <c r="B24" s="91">
        <v>9353</v>
      </c>
      <c r="C24" s="13">
        <v>0</v>
      </c>
      <c r="D24" s="82">
        <f t="shared" si="0"/>
        <v>9353</v>
      </c>
      <c r="E24" s="13">
        <v>482245</v>
      </c>
      <c r="F24" s="13">
        <v>47529</v>
      </c>
      <c r="G24" s="82">
        <f t="shared" si="1"/>
        <v>529774</v>
      </c>
      <c r="H24" s="13">
        <v>34538</v>
      </c>
      <c r="I24" s="13">
        <v>4581</v>
      </c>
      <c r="J24" s="82">
        <f t="shared" si="2"/>
        <v>39119</v>
      </c>
      <c r="K24" s="84">
        <f t="shared" si="3"/>
        <v>578246</v>
      </c>
    </row>
    <row r="25" spans="1:11" x14ac:dyDescent="0.25">
      <c r="A25" s="12" t="s">
        <v>39</v>
      </c>
      <c r="B25" s="92">
        <v>66130</v>
      </c>
      <c r="C25" s="13">
        <v>61218</v>
      </c>
      <c r="D25" s="82">
        <f t="shared" si="0"/>
        <v>127348</v>
      </c>
      <c r="E25" s="13">
        <v>216509</v>
      </c>
      <c r="F25" s="13">
        <v>39730</v>
      </c>
      <c r="G25" s="82">
        <f t="shared" si="1"/>
        <v>256239</v>
      </c>
      <c r="H25" s="13">
        <v>5992</v>
      </c>
      <c r="I25" s="13">
        <v>5442</v>
      </c>
      <c r="J25" s="82">
        <f t="shared" si="2"/>
        <v>11434</v>
      </c>
      <c r="K25" s="84">
        <f t="shared" si="3"/>
        <v>395021</v>
      </c>
    </row>
    <row r="26" spans="1:11" x14ac:dyDescent="0.25">
      <c r="A26" s="12" t="s">
        <v>40</v>
      </c>
      <c r="B26" s="92">
        <v>18996</v>
      </c>
      <c r="C26" s="13">
        <v>6233</v>
      </c>
      <c r="D26" s="82">
        <f t="shared" si="0"/>
        <v>25229</v>
      </c>
      <c r="E26" s="13">
        <v>282810</v>
      </c>
      <c r="F26" s="13">
        <v>30761</v>
      </c>
      <c r="G26" s="82">
        <f t="shared" si="1"/>
        <v>313571</v>
      </c>
      <c r="H26" s="13">
        <v>21638</v>
      </c>
      <c r="I26" s="13">
        <v>3502</v>
      </c>
      <c r="J26" s="82">
        <f t="shared" si="2"/>
        <v>25140</v>
      </c>
      <c r="K26" s="84">
        <f t="shared" si="3"/>
        <v>363940</v>
      </c>
    </row>
    <row r="27" spans="1:11" x14ac:dyDescent="0.25">
      <c r="A27" s="12" t="s">
        <v>41</v>
      </c>
      <c r="B27" s="91">
        <v>11630</v>
      </c>
      <c r="C27" s="13">
        <v>0</v>
      </c>
      <c r="D27" s="82">
        <f t="shared" si="0"/>
        <v>11630</v>
      </c>
      <c r="E27" s="13">
        <v>260180</v>
      </c>
      <c r="F27" s="13">
        <v>37238</v>
      </c>
      <c r="G27" s="82">
        <f t="shared" si="1"/>
        <v>297418</v>
      </c>
      <c r="H27" s="13">
        <v>10636</v>
      </c>
      <c r="I27" s="13">
        <v>461</v>
      </c>
      <c r="J27" s="82">
        <f t="shared" si="2"/>
        <v>11097</v>
      </c>
      <c r="K27" s="84">
        <f t="shared" si="3"/>
        <v>320145</v>
      </c>
    </row>
    <row r="28" spans="1:11" x14ac:dyDescent="0.25">
      <c r="A28" s="12" t="s">
        <v>42</v>
      </c>
      <c r="B28" s="91">
        <v>53045</v>
      </c>
      <c r="C28" s="13">
        <v>78931</v>
      </c>
      <c r="D28" s="82">
        <f t="shared" si="0"/>
        <v>131976</v>
      </c>
      <c r="E28" s="13">
        <v>437720</v>
      </c>
      <c r="F28" s="13">
        <v>124806</v>
      </c>
      <c r="G28" s="82">
        <f t="shared" si="1"/>
        <v>562526</v>
      </c>
      <c r="H28" s="13">
        <v>21280</v>
      </c>
      <c r="I28" s="13">
        <v>10579</v>
      </c>
      <c r="J28" s="82">
        <f t="shared" si="2"/>
        <v>31859</v>
      </c>
      <c r="K28" s="84">
        <f t="shared" si="3"/>
        <v>726361</v>
      </c>
    </row>
    <row r="29" spans="1:11" x14ac:dyDescent="0.25">
      <c r="A29" s="12" t="s">
        <v>43</v>
      </c>
      <c r="B29" s="91">
        <v>40047</v>
      </c>
      <c r="C29" s="13">
        <v>12968</v>
      </c>
      <c r="D29" s="82">
        <f t="shared" si="0"/>
        <v>53015</v>
      </c>
      <c r="E29" s="13">
        <v>416881</v>
      </c>
      <c r="F29" s="13">
        <v>38077</v>
      </c>
      <c r="G29" s="82">
        <f t="shared" si="1"/>
        <v>454958</v>
      </c>
      <c r="H29" s="13">
        <v>25480</v>
      </c>
      <c r="I29" s="13">
        <v>2214</v>
      </c>
      <c r="J29" s="82">
        <f t="shared" si="2"/>
        <v>27694</v>
      </c>
      <c r="K29" s="84">
        <f t="shared" si="3"/>
        <v>535667</v>
      </c>
    </row>
    <row r="30" spans="1:11" x14ac:dyDescent="0.25">
      <c r="A30" s="12" t="s">
        <v>44</v>
      </c>
      <c r="B30" s="92">
        <v>1756</v>
      </c>
      <c r="C30" s="13">
        <v>17760</v>
      </c>
      <c r="D30" s="82">
        <f t="shared" si="0"/>
        <v>19516</v>
      </c>
      <c r="E30" s="13">
        <v>328911</v>
      </c>
      <c r="F30" s="13">
        <v>16107</v>
      </c>
      <c r="G30" s="82">
        <f t="shared" si="1"/>
        <v>345018</v>
      </c>
      <c r="H30" s="13">
        <v>15559</v>
      </c>
      <c r="I30" s="13">
        <v>2385</v>
      </c>
      <c r="J30" s="82">
        <f t="shared" si="2"/>
        <v>17944</v>
      </c>
      <c r="K30" s="84">
        <f t="shared" si="3"/>
        <v>382478</v>
      </c>
    </row>
    <row r="31" spans="1:11" x14ac:dyDescent="0.25">
      <c r="A31" s="12" t="s">
        <v>45</v>
      </c>
      <c r="B31" s="91">
        <v>167140</v>
      </c>
      <c r="C31" s="13">
        <v>18726</v>
      </c>
      <c r="D31" s="82">
        <f t="shared" si="0"/>
        <v>185866</v>
      </c>
      <c r="E31" s="13">
        <v>493701</v>
      </c>
      <c r="F31" s="13">
        <v>21778</v>
      </c>
      <c r="G31" s="82">
        <f t="shared" si="1"/>
        <v>515479</v>
      </c>
      <c r="H31" s="13">
        <v>6394</v>
      </c>
      <c r="I31" s="13">
        <v>704</v>
      </c>
      <c r="J31" s="82">
        <f t="shared" si="2"/>
        <v>7098</v>
      </c>
      <c r="K31" s="84">
        <f t="shared" si="3"/>
        <v>708443</v>
      </c>
    </row>
    <row r="32" spans="1:11" x14ac:dyDescent="0.25">
      <c r="A32" s="12" t="s">
        <v>46</v>
      </c>
      <c r="B32" s="91">
        <v>152743</v>
      </c>
      <c r="C32" s="13">
        <v>74316</v>
      </c>
      <c r="D32" s="82">
        <f t="shared" si="0"/>
        <v>227059</v>
      </c>
      <c r="E32" s="13">
        <v>899538</v>
      </c>
      <c r="F32" s="13">
        <v>69024</v>
      </c>
      <c r="G32" s="82">
        <f t="shared" si="1"/>
        <v>968562</v>
      </c>
      <c r="H32" s="13">
        <v>25140</v>
      </c>
      <c r="I32" s="13">
        <v>8939</v>
      </c>
      <c r="J32" s="82">
        <f t="shared" si="2"/>
        <v>34079</v>
      </c>
      <c r="K32" s="84">
        <f t="shared" si="3"/>
        <v>1229700</v>
      </c>
    </row>
    <row r="33" spans="1:11" x14ac:dyDescent="0.25">
      <c r="A33" s="12" t="s">
        <v>47</v>
      </c>
      <c r="B33" s="91">
        <v>0</v>
      </c>
      <c r="C33" s="13">
        <v>0</v>
      </c>
      <c r="D33" s="82">
        <f t="shared" si="0"/>
        <v>0</v>
      </c>
      <c r="E33" s="13">
        <v>0</v>
      </c>
      <c r="F33" s="13">
        <v>0</v>
      </c>
      <c r="G33" s="82">
        <f t="shared" si="1"/>
        <v>0</v>
      </c>
      <c r="H33" s="13">
        <v>0</v>
      </c>
      <c r="I33" s="13">
        <v>0</v>
      </c>
      <c r="J33" s="82">
        <f t="shared" si="2"/>
        <v>0</v>
      </c>
      <c r="K33" s="84">
        <f t="shared" si="3"/>
        <v>0</v>
      </c>
    </row>
    <row r="34" spans="1:11" x14ac:dyDescent="0.25">
      <c r="A34" s="78" t="s">
        <v>2</v>
      </c>
      <c r="B34" s="79">
        <v>1030380</v>
      </c>
      <c r="C34" s="79">
        <v>456482</v>
      </c>
      <c r="D34" s="83">
        <f t="shared" si="0"/>
        <v>1486862</v>
      </c>
      <c r="E34" s="79">
        <v>9708327</v>
      </c>
      <c r="F34" s="79">
        <v>1087803</v>
      </c>
      <c r="G34" s="83">
        <f t="shared" si="1"/>
        <v>10796130</v>
      </c>
      <c r="H34" s="79">
        <v>571420</v>
      </c>
      <c r="I34" s="79">
        <v>118847</v>
      </c>
      <c r="J34" s="83">
        <f t="shared" si="2"/>
        <v>690267</v>
      </c>
      <c r="K34" s="84">
        <f>SUM(K3:K33)</f>
        <v>12973259</v>
      </c>
    </row>
    <row r="36" spans="1:11" x14ac:dyDescent="0.25">
      <c r="C36" s="18">
        <f>SUM(B34+C34)</f>
        <v>1486862</v>
      </c>
      <c r="F36" s="18">
        <f>SUM(E34+F34)</f>
        <v>10796130</v>
      </c>
      <c r="I36" s="18">
        <f>SUM(H34+I34)</f>
        <v>690267</v>
      </c>
      <c r="K36" s="18">
        <f>SUM(C36+F36+I36)</f>
        <v>12973259</v>
      </c>
    </row>
    <row r="39" spans="1:11" ht="21.75" customHeight="1" x14ac:dyDescent="0.45">
      <c r="A39" s="22" t="s">
        <v>68</v>
      </c>
      <c r="B39" s="5"/>
      <c r="C39" s="5"/>
      <c r="D39" s="5"/>
      <c r="E39" s="5"/>
    </row>
    <row r="40" spans="1:11" x14ac:dyDescent="0.25">
      <c r="A40" s="5"/>
      <c r="B40" s="5" t="s">
        <v>54</v>
      </c>
      <c r="C40" s="5" t="s">
        <v>54</v>
      </c>
      <c r="D40" s="5" t="s">
        <v>54</v>
      </c>
      <c r="E40" s="5"/>
    </row>
    <row r="41" spans="1:11" ht="30" x14ac:dyDescent="0.25">
      <c r="A41" s="5"/>
      <c r="B41" s="14" t="s">
        <v>52</v>
      </c>
      <c r="C41" s="14" t="s">
        <v>53</v>
      </c>
      <c r="D41" s="14" t="s">
        <v>51</v>
      </c>
      <c r="E41" s="14" t="s">
        <v>16</v>
      </c>
    </row>
    <row r="42" spans="1:11" x14ac:dyDescent="0.25">
      <c r="A42" s="16" t="s">
        <v>139</v>
      </c>
      <c r="B42" s="17">
        <v>968562</v>
      </c>
      <c r="C42" s="17">
        <v>34079</v>
      </c>
      <c r="D42" s="17">
        <v>227059</v>
      </c>
      <c r="E42" s="17">
        <v>1229700</v>
      </c>
    </row>
    <row r="43" spans="1:11" x14ac:dyDescent="0.25">
      <c r="A43" s="16" t="s">
        <v>123</v>
      </c>
      <c r="B43" s="17">
        <v>1073976</v>
      </c>
      <c r="C43" s="17">
        <v>80443</v>
      </c>
      <c r="D43" s="17">
        <v>64739</v>
      </c>
      <c r="E43" s="17">
        <v>1219158</v>
      </c>
    </row>
    <row r="44" spans="1:11" x14ac:dyDescent="0.25">
      <c r="A44" s="16" t="s">
        <v>117</v>
      </c>
      <c r="B44" s="17">
        <v>551316</v>
      </c>
      <c r="C44" s="17">
        <v>21522</v>
      </c>
      <c r="D44" s="17">
        <v>201803</v>
      </c>
      <c r="E44" s="17">
        <v>774641</v>
      </c>
    </row>
    <row r="45" spans="1:11" x14ac:dyDescent="0.25">
      <c r="A45" s="16" t="s">
        <v>135</v>
      </c>
      <c r="B45" s="17">
        <v>562526</v>
      </c>
      <c r="C45" s="17">
        <v>31859</v>
      </c>
      <c r="D45" s="17">
        <v>131976</v>
      </c>
      <c r="E45" s="17">
        <v>726361</v>
      </c>
    </row>
    <row r="46" spans="1:11" x14ac:dyDescent="0.25">
      <c r="A46" s="16" t="s">
        <v>138</v>
      </c>
      <c r="B46" s="17">
        <v>515479</v>
      </c>
      <c r="C46" s="17">
        <v>7098</v>
      </c>
      <c r="D46" s="17">
        <v>185866</v>
      </c>
      <c r="E46" s="17">
        <v>708443</v>
      </c>
    </row>
    <row r="47" spans="1:11" x14ac:dyDescent="0.25">
      <c r="A47" s="16" t="s">
        <v>129</v>
      </c>
      <c r="B47" s="17">
        <v>567450</v>
      </c>
      <c r="C47" s="17">
        <v>80593</v>
      </c>
      <c r="D47" s="17">
        <v>37984</v>
      </c>
      <c r="E47" s="17">
        <v>686027</v>
      </c>
    </row>
    <row r="48" spans="1:11" x14ac:dyDescent="0.25">
      <c r="A48" s="16" t="s">
        <v>113</v>
      </c>
      <c r="B48" s="17">
        <v>522101</v>
      </c>
      <c r="C48" s="17">
        <v>21610</v>
      </c>
      <c r="D48" s="17">
        <v>48497</v>
      </c>
      <c r="E48" s="17">
        <v>592208</v>
      </c>
    </row>
    <row r="49" spans="1:5" x14ac:dyDescent="0.25">
      <c r="A49" s="16" t="s">
        <v>131</v>
      </c>
      <c r="B49" s="17">
        <v>529774</v>
      </c>
      <c r="C49" s="17">
        <v>39119</v>
      </c>
      <c r="D49" s="17">
        <v>9353</v>
      </c>
      <c r="E49" s="17">
        <v>578246</v>
      </c>
    </row>
    <row r="50" spans="1:5" x14ac:dyDescent="0.25">
      <c r="A50" s="16" t="s">
        <v>119</v>
      </c>
      <c r="B50" s="17">
        <v>479069</v>
      </c>
      <c r="C50" s="17">
        <v>38868</v>
      </c>
      <c r="D50" s="17">
        <v>37324</v>
      </c>
      <c r="E50" s="17">
        <v>555261</v>
      </c>
    </row>
    <row r="51" spans="1:5" x14ac:dyDescent="0.25">
      <c r="A51" s="16" t="s">
        <v>136</v>
      </c>
      <c r="B51" s="17">
        <v>454958</v>
      </c>
      <c r="C51" s="17">
        <v>27694</v>
      </c>
      <c r="D51" s="17">
        <v>53015</v>
      </c>
      <c r="E51" s="17">
        <v>535667</v>
      </c>
    </row>
    <row r="52" spans="1:5" x14ac:dyDescent="0.25">
      <c r="A52" s="16" t="s">
        <v>110</v>
      </c>
      <c r="B52" s="17">
        <v>427834</v>
      </c>
      <c r="C52" s="17">
        <v>13579</v>
      </c>
      <c r="D52" s="17">
        <v>49479</v>
      </c>
      <c r="E52" s="17">
        <v>490892</v>
      </c>
    </row>
    <row r="53" spans="1:5" x14ac:dyDescent="0.25">
      <c r="A53" s="16" t="s">
        <v>125</v>
      </c>
      <c r="B53" s="17">
        <v>400054</v>
      </c>
      <c r="C53" s="17">
        <v>16388</v>
      </c>
      <c r="D53" s="17">
        <v>21307</v>
      </c>
      <c r="E53" s="17">
        <v>437749</v>
      </c>
    </row>
    <row r="54" spans="1:5" x14ac:dyDescent="0.25">
      <c r="A54" s="16" t="s">
        <v>128</v>
      </c>
      <c r="B54" s="17">
        <v>354896</v>
      </c>
      <c r="C54" s="17">
        <v>58315</v>
      </c>
      <c r="D54" s="17">
        <v>16528</v>
      </c>
      <c r="E54" s="17">
        <v>429739</v>
      </c>
    </row>
    <row r="55" spans="1:5" x14ac:dyDescent="0.25">
      <c r="A55" s="16" t="s">
        <v>127</v>
      </c>
      <c r="B55" s="17">
        <v>363752</v>
      </c>
      <c r="C55" s="17">
        <v>21779</v>
      </c>
      <c r="D55" s="17">
        <v>13507</v>
      </c>
      <c r="E55" s="17">
        <v>399038</v>
      </c>
    </row>
    <row r="56" spans="1:5" x14ac:dyDescent="0.25">
      <c r="A56" s="16" t="s">
        <v>132</v>
      </c>
      <c r="B56" s="17">
        <v>256239</v>
      </c>
      <c r="C56" s="17">
        <v>11434</v>
      </c>
      <c r="D56" s="17">
        <v>127348</v>
      </c>
      <c r="E56" s="17">
        <v>395021</v>
      </c>
    </row>
    <row r="57" spans="1:5" x14ac:dyDescent="0.25">
      <c r="A57" s="16" t="s">
        <v>137</v>
      </c>
      <c r="B57" s="17">
        <v>345018</v>
      </c>
      <c r="C57" s="17">
        <v>17944</v>
      </c>
      <c r="D57" s="17">
        <v>19516</v>
      </c>
      <c r="E57" s="17">
        <v>382478</v>
      </c>
    </row>
    <row r="58" spans="1:5" x14ac:dyDescent="0.25">
      <c r="A58" s="16" t="s">
        <v>133</v>
      </c>
      <c r="B58" s="17">
        <v>313571</v>
      </c>
      <c r="C58" s="17">
        <v>25140</v>
      </c>
      <c r="D58" s="17">
        <v>25229</v>
      </c>
      <c r="E58" s="17">
        <v>363940</v>
      </c>
    </row>
    <row r="59" spans="1:5" x14ac:dyDescent="0.25">
      <c r="A59" s="16" t="s">
        <v>130</v>
      </c>
      <c r="B59" s="17">
        <v>299301</v>
      </c>
      <c r="C59" s="17">
        <v>11377</v>
      </c>
      <c r="D59" s="17">
        <v>24290</v>
      </c>
      <c r="E59" s="17">
        <v>334968</v>
      </c>
    </row>
    <row r="60" spans="1:5" x14ac:dyDescent="0.25">
      <c r="A60" s="16" t="s">
        <v>134</v>
      </c>
      <c r="B60" s="17">
        <v>297418</v>
      </c>
      <c r="C60" s="17">
        <v>11097</v>
      </c>
      <c r="D60" s="17">
        <v>11630</v>
      </c>
      <c r="E60" s="17">
        <v>320145</v>
      </c>
    </row>
    <row r="61" spans="1:5" x14ac:dyDescent="0.25">
      <c r="A61" s="16" t="s">
        <v>118</v>
      </c>
      <c r="B61" s="17">
        <v>264595</v>
      </c>
      <c r="C61" s="17">
        <v>33036</v>
      </c>
      <c r="D61" s="17">
        <v>13475</v>
      </c>
      <c r="E61" s="17">
        <v>311106</v>
      </c>
    </row>
    <row r="62" spans="1:5" x14ac:dyDescent="0.25">
      <c r="A62" s="16" t="s">
        <v>111</v>
      </c>
      <c r="B62" s="17">
        <v>221274</v>
      </c>
      <c r="C62" s="17">
        <v>15927</v>
      </c>
      <c r="D62" s="17">
        <v>55184</v>
      </c>
      <c r="E62" s="17">
        <v>292385</v>
      </c>
    </row>
    <row r="63" spans="1:5" x14ac:dyDescent="0.25">
      <c r="A63" s="16" t="s">
        <v>115</v>
      </c>
      <c r="B63" s="17">
        <v>236637</v>
      </c>
      <c r="C63" s="17">
        <v>15046</v>
      </c>
      <c r="D63" s="17">
        <v>24514</v>
      </c>
      <c r="E63" s="17">
        <v>276197</v>
      </c>
    </row>
    <row r="64" spans="1:5" x14ac:dyDescent="0.25">
      <c r="A64" s="16" t="s">
        <v>114</v>
      </c>
      <c r="B64" s="17">
        <v>207906</v>
      </c>
      <c r="C64" s="17">
        <v>26043</v>
      </c>
      <c r="D64" s="17">
        <v>31923</v>
      </c>
      <c r="E64" s="17">
        <v>265872</v>
      </c>
    </row>
    <row r="65" spans="1:6" x14ac:dyDescent="0.25">
      <c r="A65" s="16" t="s">
        <v>112</v>
      </c>
      <c r="B65" s="17">
        <v>158295</v>
      </c>
      <c r="C65" s="17">
        <v>22542</v>
      </c>
      <c r="D65" s="17">
        <v>15122</v>
      </c>
      <c r="E65" s="17">
        <v>195959</v>
      </c>
    </row>
    <row r="66" spans="1:6" x14ac:dyDescent="0.25">
      <c r="A66" s="16" t="s">
        <v>122</v>
      </c>
      <c r="B66" s="17">
        <v>134712</v>
      </c>
      <c r="C66" s="17">
        <v>707</v>
      </c>
      <c r="D66" s="17">
        <v>16192</v>
      </c>
      <c r="E66" s="17">
        <v>151611</v>
      </c>
    </row>
    <row r="67" spans="1:6" x14ac:dyDescent="0.25">
      <c r="A67" s="16" t="s">
        <v>124</v>
      </c>
      <c r="B67" s="17">
        <v>78610</v>
      </c>
      <c r="C67" s="17">
        <v>4548</v>
      </c>
      <c r="D67" s="17">
        <v>19897</v>
      </c>
      <c r="E67" s="17">
        <v>103055</v>
      </c>
    </row>
    <row r="68" spans="1:6" x14ac:dyDescent="0.25">
      <c r="A68" s="16" t="s">
        <v>126</v>
      </c>
      <c r="B68" s="17">
        <v>90678</v>
      </c>
      <c r="C68" s="17">
        <v>874</v>
      </c>
      <c r="D68" s="17">
        <v>1493</v>
      </c>
      <c r="E68" s="17">
        <v>93045</v>
      </c>
    </row>
    <row r="69" spans="1:6" x14ac:dyDescent="0.25">
      <c r="A69" s="16" t="s">
        <v>121</v>
      </c>
      <c r="B69" s="17">
        <v>48865</v>
      </c>
      <c r="C69" s="17">
        <v>386</v>
      </c>
      <c r="D69" s="17">
        <v>2611</v>
      </c>
      <c r="E69" s="17">
        <v>51862</v>
      </c>
    </row>
    <row r="70" spans="1:6" x14ac:dyDescent="0.25">
      <c r="A70" s="16" t="s">
        <v>120</v>
      </c>
      <c r="B70" s="17">
        <v>38180</v>
      </c>
      <c r="C70" s="17">
        <v>1220</v>
      </c>
      <c r="D70" s="17">
        <v>0</v>
      </c>
      <c r="E70" s="17">
        <v>39400</v>
      </c>
    </row>
    <row r="71" spans="1:6" x14ac:dyDescent="0.25">
      <c r="A71" s="16" t="s">
        <v>116</v>
      </c>
      <c r="B71" s="17">
        <v>33085</v>
      </c>
      <c r="C71" s="17">
        <v>0</v>
      </c>
      <c r="D71" s="17">
        <v>0</v>
      </c>
      <c r="E71" s="17">
        <v>33085</v>
      </c>
    </row>
    <row r="72" spans="1:6" ht="15" customHeight="1" x14ac:dyDescent="0.25">
      <c r="A72" s="16" t="s">
        <v>152</v>
      </c>
      <c r="B72" s="17">
        <v>0</v>
      </c>
      <c r="C72" s="17">
        <v>0</v>
      </c>
      <c r="D72" s="17">
        <v>0</v>
      </c>
      <c r="E72" s="17">
        <v>0</v>
      </c>
    </row>
    <row r="73" spans="1:6" ht="15" customHeight="1" x14ac:dyDescent="0.25">
      <c r="A73" s="19" t="s">
        <v>153</v>
      </c>
      <c r="B73" s="20">
        <v>10796130</v>
      </c>
      <c r="C73" s="20">
        <v>690267</v>
      </c>
      <c r="D73" s="20">
        <v>1486862</v>
      </c>
      <c r="E73" s="20">
        <v>12973259</v>
      </c>
    </row>
    <row r="79" spans="1:6" x14ac:dyDescent="0.25">
      <c r="F79" t="s">
        <v>178</v>
      </c>
    </row>
    <row r="129" spans="1:5" ht="28.5" x14ac:dyDescent="0.45">
      <c r="A129" s="21" t="s">
        <v>55</v>
      </c>
    </row>
    <row r="130" spans="1:5" x14ac:dyDescent="0.25">
      <c r="B130" t="s">
        <v>54</v>
      </c>
      <c r="C130" t="s">
        <v>54</v>
      </c>
      <c r="D130" t="s">
        <v>54</v>
      </c>
    </row>
    <row r="131" spans="1:5" ht="30" x14ac:dyDescent="0.25">
      <c r="B131" s="14" t="s">
        <v>52</v>
      </c>
      <c r="C131" s="14" t="s">
        <v>53</v>
      </c>
      <c r="D131" s="14" t="s">
        <v>51</v>
      </c>
      <c r="E131" s="14" t="s">
        <v>16</v>
      </c>
    </row>
    <row r="132" spans="1:5" x14ac:dyDescent="0.25">
      <c r="A132" s="16" t="s">
        <v>30</v>
      </c>
      <c r="B132" s="17">
        <v>1016988.0299999999</v>
      </c>
      <c r="C132" s="17">
        <v>100681.03</v>
      </c>
      <c r="D132" s="17">
        <v>63046.92</v>
      </c>
      <c r="E132" s="17">
        <f t="shared" ref="E132:E162" si="4">SUM(B132:D132)</f>
        <v>1180715.9799999997</v>
      </c>
    </row>
    <row r="133" spans="1:5" x14ac:dyDescent="0.25">
      <c r="A133" s="16" t="s">
        <v>46</v>
      </c>
      <c r="B133" s="17">
        <v>732096.55</v>
      </c>
      <c r="C133" s="17">
        <v>23859.11</v>
      </c>
      <c r="D133" s="17">
        <v>243727</v>
      </c>
      <c r="E133" s="17">
        <f t="shared" si="4"/>
        <v>999682.66</v>
      </c>
    </row>
    <row r="134" spans="1:5" x14ac:dyDescent="0.25">
      <c r="A134" s="16" t="s">
        <v>36</v>
      </c>
      <c r="B134" s="17">
        <v>646986.60000000044</v>
      </c>
      <c r="C134" s="17">
        <v>102280.36</v>
      </c>
      <c r="D134" s="17">
        <v>36847.620000000003</v>
      </c>
      <c r="E134" s="17">
        <f t="shared" si="4"/>
        <v>786114.58000000042</v>
      </c>
    </row>
    <row r="135" spans="1:5" x14ac:dyDescent="0.25">
      <c r="A135" s="16" t="s">
        <v>24</v>
      </c>
      <c r="B135" s="17">
        <v>467655.3</v>
      </c>
      <c r="C135" s="17">
        <v>25340.440000000002</v>
      </c>
      <c r="D135" s="17">
        <v>269665</v>
      </c>
      <c r="E135" s="17">
        <f t="shared" si="4"/>
        <v>762660.74</v>
      </c>
    </row>
    <row r="136" spans="1:5" x14ac:dyDescent="0.25">
      <c r="A136" s="16" t="s">
        <v>45</v>
      </c>
      <c r="B136" s="17">
        <v>479390.2100000006</v>
      </c>
      <c r="C136" s="17">
        <v>6203.8700000000008</v>
      </c>
      <c r="D136" s="17">
        <v>175497.21999999997</v>
      </c>
      <c r="E136" s="17">
        <f t="shared" si="4"/>
        <v>661091.30000000051</v>
      </c>
    </row>
    <row r="137" spans="1:5" x14ac:dyDescent="0.25">
      <c r="A137" s="16" t="s">
        <v>42</v>
      </c>
      <c r="B137" s="17">
        <v>491852.65</v>
      </c>
      <c r="C137" s="17">
        <v>35401.629999999997</v>
      </c>
      <c r="D137" s="17">
        <v>131603</v>
      </c>
      <c r="E137" s="17">
        <f t="shared" si="4"/>
        <v>658857.28</v>
      </c>
    </row>
    <row r="138" spans="1:5" x14ac:dyDescent="0.25">
      <c r="A138" s="16" t="s">
        <v>20</v>
      </c>
      <c r="B138" s="17">
        <v>522471.26000000018</v>
      </c>
      <c r="C138" s="17">
        <v>19770.329999999998</v>
      </c>
      <c r="D138" s="17">
        <v>46787</v>
      </c>
      <c r="E138" s="17">
        <f t="shared" si="4"/>
        <v>589028.5900000002</v>
      </c>
    </row>
    <row r="139" spans="1:5" x14ac:dyDescent="0.25">
      <c r="A139" s="16" t="s">
        <v>43</v>
      </c>
      <c r="B139" s="17">
        <v>419534.31000000023</v>
      </c>
      <c r="C139" s="17">
        <v>25860.950000000004</v>
      </c>
      <c r="D139" s="17">
        <v>55458.78</v>
      </c>
      <c r="E139" s="17">
        <f t="shared" si="4"/>
        <v>500854.04000000027</v>
      </c>
    </row>
    <row r="140" spans="1:5" x14ac:dyDescent="0.25">
      <c r="A140" s="16" t="s">
        <v>26</v>
      </c>
      <c r="B140" s="17">
        <v>418079.52</v>
      </c>
      <c r="C140" s="17">
        <v>32300.45</v>
      </c>
      <c r="D140" s="17">
        <v>45570</v>
      </c>
      <c r="E140" s="17">
        <f t="shared" si="4"/>
        <v>495949.97000000003</v>
      </c>
    </row>
    <row r="141" spans="1:5" x14ac:dyDescent="0.25">
      <c r="A141" s="16" t="s">
        <v>38</v>
      </c>
      <c r="B141" s="17">
        <v>409290.03000000032</v>
      </c>
      <c r="C141" s="17">
        <v>56998.89</v>
      </c>
      <c r="D141" s="17">
        <v>8020.28</v>
      </c>
      <c r="E141" s="17">
        <f t="shared" si="4"/>
        <v>474309.20000000036</v>
      </c>
    </row>
    <row r="142" spans="1:5" x14ac:dyDescent="0.25">
      <c r="A142" s="16" t="s">
        <v>35</v>
      </c>
      <c r="B142" s="17">
        <v>331674.11</v>
      </c>
      <c r="C142" s="17">
        <v>65200.35000000002</v>
      </c>
      <c r="D142" s="17">
        <v>22283.31</v>
      </c>
      <c r="E142" s="17">
        <f t="shared" si="4"/>
        <v>419157.77</v>
      </c>
    </row>
    <row r="143" spans="1:5" x14ac:dyDescent="0.25">
      <c r="A143" s="16" t="s">
        <v>32</v>
      </c>
      <c r="B143" s="17">
        <v>375273.87999999995</v>
      </c>
      <c r="C143" s="17">
        <v>22253.78</v>
      </c>
      <c r="D143" s="17">
        <v>21162.12</v>
      </c>
      <c r="E143" s="17">
        <f t="shared" si="4"/>
        <v>418689.77999999991</v>
      </c>
    </row>
    <row r="144" spans="1:5" x14ac:dyDescent="0.25">
      <c r="A144" s="16" t="s">
        <v>40</v>
      </c>
      <c r="B144" s="17">
        <v>354890.64000000048</v>
      </c>
      <c r="C144" s="17">
        <v>21522.760000000002</v>
      </c>
      <c r="D144" s="17">
        <v>35120.58</v>
      </c>
      <c r="E144" s="17">
        <f t="shared" si="4"/>
        <v>411533.98000000051</v>
      </c>
    </row>
    <row r="145" spans="1:5" x14ac:dyDescent="0.25">
      <c r="A145" s="16" t="s">
        <v>17</v>
      </c>
      <c r="B145" s="17">
        <v>352994.43000000034</v>
      </c>
      <c r="C145" s="17">
        <v>13226.03</v>
      </c>
      <c r="D145" s="17">
        <v>42502.36</v>
      </c>
      <c r="E145" s="17">
        <f t="shared" si="4"/>
        <v>408722.82000000036</v>
      </c>
    </row>
    <row r="146" spans="1:5" x14ac:dyDescent="0.25">
      <c r="A146" s="16" t="s">
        <v>34</v>
      </c>
      <c r="B146" s="17">
        <v>360192.10000000003</v>
      </c>
      <c r="C146" s="17">
        <v>28052.12</v>
      </c>
      <c r="D146" s="17">
        <v>13978.01</v>
      </c>
      <c r="E146" s="17">
        <f t="shared" si="4"/>
        <v>402222.23000000004</v>
      </c>
    </row>
    <row r="147" spans="1:5" x14ac:dyDescent="0.25">
      <c r="A147" s="16" t="s">
        <v>44</v>
      </c>
      <c r="B147" s="17">
        <v>317174.48000000051</v>
      </c>
      <c r="C147" s="17">
        <v>20207.940000000002</v>
      </c>
      <c r="D147" s="17">
        <v>21192.620000000003</v>
      </c>
      <c r="E147" s="17">
        <f t="shared" si="4"/>
        <v>358575.0400000005</v>
      </c>
    </row>
    <row r="148" spans="1:5" x14ac:dyDescent="0.25">
      <c r="A148" s="16" t="s">
        <v>39</v>
      </c>
      <c r="B148" s="17">
        <v>194099.86000000028</v>
      </c>
      <c r="C148" s="17">
        <v>9388.880000000001</v>
      </c>
      <c r="D148" s="17">
        <v>128722</v>
      </c>
      <c r="E148" s="17">
        <f t="shared" si="4"/>
        <v>332210.74000000028</v>
      </c>
    </row>
    <row r="149" spans="1:5" x14ac:dyDescent="0.25">
      <c r="A149" s="16" t="s">
        <v>37</v>
      </c>
      <c r="B149" s="17">
        <v>266512.67000000004</v>
      </c>
      <c r="C149" s="17">
        <v>13997.729999999998</v>
      </c>
      <c r="D149" s="17">
        <v>27446.34</v>
      </c>
      <c r="E149" s="17">
        <f t="shared" si="4"/>
        <v>307956.74000000005</v>
      </c>
    </row>
    <row r="150" spans="1:5" x14ac:dyDescent="0.25">
      <c r="A150" s="16" t="s">
        <v>41</v>
      </c>
      <c r="B150" s="17">
        <v>275981.38</v>
      </c>
      <c r="C150" s="17">
        <v>14080.97</v>
      </c>
      <c r="D150" s="17">
        <v>10665.24</v>
      </c>
      <c r="E150" s="17">
        <f t="shared" si="4"/>
        <v>300727.58999999997</v>
      </c>
    </row>
    <row r="151" spans="1:5" x14ac:dyDescent="0.25">
      <c r="A151" s="16" t="s">
        <v>25</v>
      </c>
      <c r="B151" s="17">
        <v>244987.96000000002</v>
      </c>
      <c r="C151" s="17">
        <v>28950.31</v>
      </c>
      <c r="D151" s="17">
        <v>14001.939999999999</v>
      </c>
      <c r="E151" s="17">
        <f t="shared" si="4"/>
        <v>287940.21000000002</v>
      </c>
    </row>
    <row r="152" spans="1:5" x14ac:dyDescent="0.25">
      <c r="A152" s="16" t="s">
        <v>22</v>
      </c>
      <c r="B152" s="17">
        <v>231769.02000000008</v>
      </c>
      <c r="C152" s="17">
        <v>15460.720000000001</v>
      </c>
      <c r="D152" s="17">
        <v>27691.559999999998</v>
      </c>
      <c r="E152" s="17">
        <f t="shared" si="4"/>
        <v>274921.30000000005</v>
      </c>
    </row>
    <row r="153" spans="1:5" x14ac:dyDescent="0.25">
      <c r="A153" s="16" t="s">
        <v>18</v>
      </c>
      <c r="B153" s="17">
        <v>196478.70999999976</v>
      </c>
      <c r="C153" s="17">
        <v>17407.689999999999</v>
      </c>
      <c r="D153" s="17">
        <v>53036.66</v>
      </c>
      <c r="E153" s="17">
        <f t="shared" si="4"/>
        <v>266923.05999999976</v>
      </c>
    </row>
    <row r="154" spans="1:5" x14ac:dyDescent="0.25">
      <c r="A154" s="16" t="s">
        <v>21</v>
      </c>
      <c r="B154" s="17">
        <v>172524.62000000005</v>
      </c>
      <c r="C154" s="17">
        <v>21684.609999999997</v>
      </c>
      <c r="D154" s="17">
        <v>31844.44</v>
      </c>
      <c r="E154" s="17">
        <f t="shared" si="4"/>
        <v>226053.67000000004</v>
      </c>
    </row>
    <row r="155" spans="1:5" x14ac:dyDescent="0.25">
      <c r="A155" s="16" t="s">
        <v>29</v>
      </c>
      <c r="B155" s="17">
        <v>170513.49000000005</v>
      </c>
      <c r="C155" s="17">
        <v>0</v>
      </c>
      <c r="D155" s="17">
        <v>18031.599999999999</v>
      </c>
      <c r="E155" s="17">
        <f t="shared" si="4"/>
        <v>188545.09000000005</v>
      </c>
    </row>
    <row r="156" spans="1:5" x14ac:dyDescent="0.25">
      <c r="A156" s="16" t="s">
        <v>19</v>
      </c>
      <c r="B156" s="17">
        <v>150349.35</v>
      </c>
      <c r="C156" s="17">
        <v>21313.909999999996</v>
      </c>
      <c r="D156" s="17">
        <v>16570</v>
      </c>
      <c r="E156" s="17">
        <f t="shared" si="4"/>
        <v>188233.26</v>
      </c>
    </row>
    <row r="157" spans="1:5" x14ac:dyDescent="0.25">
      <c r="A157" s="16" t="s">
        <v>31</v>
      </c>
      <c r="B157" s="17">
        <v>75327.87000000001</v>
      </c>
      <c r="C157" s="17">
        <v>4981.53</v>
      </c>
      <c r="D157" s="17">
        <v>16484.64</v>
      </c>
      <c r="E157" s="17">
        <f t="shared" si="4"/>
        <v>96794.040000000008</v>
      </c>
    </row>
    <row r="158" spans="1:5" x14ac:dyDescent="0.25">
      <c r="A158" s="16" t="s">
        <v>33</v>
      </c>
      <c r="B158" s="17">
        <v>86313.65</v>
      </c>
      <c r="C158" s="17">
        <v>2057</v>
      </c>
      <c r="D158" s="17">
        <v>0</v>
      </c>
      <c r="E158" s="17">
        <f t="shared" si="4"/>
        <v>88370.65</v>
      </c>
    </row>
    <row r="159" spans="1:5" x14ac:dyDescent="0.25">
      <c r="A159" s="16" t="s">
        <v>28</v>
      </c>
      <c r="B159" s="17">
        <v>56671.239999999969</v>
      </c>
      <c r="C159" s="17">
        <v>99.94</v>
      </c>
      <c r="D159" s="17">
        <v>376.5</v>
      </c>
      <c r="E159" s="17">
        <f t="shared" si="4"/>
        <v>57147.679999999971</v>
      </c>
    </row>
    <row r="160" spans="1:5" x14ac:dyDescent="0.25">
      <c r="A160" s="16" t="s">
        <v>27</v>
      </c>
      <c r="B160" s="17">
        <v>44716.689999999995</v>
      </c>
      <c r="C160" s="17">
        <v>814.62</v>
      </c>
      <c r="D160" s="17">
        <v>0</v>
      </c>
      <c r="E160" s="17">
        <f t="shared" si="4"/>
        <v>45531.31</v>
      </c>
    </row>
    <row r="161" spans="1:5" x14ac:dyDescent="0.25">
      <c r="A161" s="16" t="s">
        <v>23</v>
      </c>
      <c r="B161" s="17">
        <v>36772.19000000001</v>
      </c>
      <c r="C161" s="17">
        <v>290.95</v>
      </c>
      <c r="D161" s="17">
        <v>0</v>
      </c>
      <c r="E161" s="17">
        <f t="shared" si="4"/>
        <v>37063.140000000007</v>
      </c>
    </row>
    <row r="162" spans="1:5" x14ac:dyDescent="0.25">
      <c r="A162" s="16" t="s">
        <v>47</v>
      </c>
      <c r="B162" s="17">
        <v>0</v>
      </c>
      <c r="C162" s="17">
        <v>0</v>
      </c>
      <c r="D162" s="17">
        <v>0</v>
      </c>
      <c r="E162" s="17">
        <f t="shared" si="4"/>
        <v>0</v>
      </c>
    </row>
    <row r="163" spans="1:5" x14ac:dyDescent="0.25">
      <c r="A163" s="19" t="s">
        <v>2</v>
      </c>
      <c r="B163" s="20">
        <f>SUM(B132:B162)</f>
        <v>9899562.8000000007</v>
      </c>
      <c r="C163" s="20">
        <f>SUM(C132:C162)</f>
        <v>749688.89999999991</v>
      </c>
      <c r="D163" s="20">
        <f>SUM(D132:D162)</f>
        <v>1577332.7400000005</v>
      </c>
      <c r="E163" s="20">
        <f>SUM(E132:E162)</f>
        <v>12226584.440000007</v>
      </c>
    </row>
  </sheetData>
  <pageMargins left="0.70866141732283472" right="0.70866141732283472" top="0.39370078740157483" bottom="0.39370078740157483" header="0.31496062992125984" footer="0.31496062992125984"/>
  <pageSetup paperSize="9" scale="92" orientation="landscape" r:id="rId1"/>
  <rowBreaks count="2" manualBreakCount="2">
    <brk id="37" max="16383" man="1"/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opLeftCell="A13" workbookViewId="0">
      <selection activeCell="F18" sqref="F18"/>
    </sheetView>
  </sheetViews>
  <sheetFormatPr baseColWidth="10" defaultRowHeight="15" x14ac:dyDescent="0.25"/>
  <cols>
    <col min="1" max="1" width="50.5703125" customWidth="1"/>
    <col min="2" max="5" width="19.7109375" customWidth="1"/>
  </cols>
  <sheetData>
    <row r="1" spans="1:8" x14ac:dyDescent="0.25">
      <c r="A1" t="s">
        <v>5</v>
      </c>
    </row>
    <row r="4" spans="1:8" ht="33" customHeight="1" x14ac:dyDescent="0.25">
      <c r="A4" s="195" t="s">
        <v>184</v>
      </c>
      <c r="B4" s="195"/>
      <c r="C4" s="195"/>
      <c r="D4" s="195"/>
      <c r="E4" s="195"/>
    </row>
    <row r="5" spans="1:8" ht="15.75" thickBot="1" x14ac:dyDescent="0.3">
      <c r="A5" s="196"/>
      <c r="B5" s="196"/>
      <c r="C5" s="196"/>
      <c r="D5" s="196"/>
      <c r="E5" s="196"/>
    </row>
    <row r="6" spans="1:8" ht="15.75" thickBot="1" x14ac:dyDescent="0.3">
      <c r="A6" s="193" t="s">
        <v>56</v>
      </c>
      <c r="B6" s="191" t="s">
        <v>57</v>
      </c>
      <c r="C6" s="192"/>
      <c r="D6" s="191" t="s">
        <v>10</v>
      </c>
      <c r="E6" s="197"/>
    </row>
    <row r="7" spans="1:8" ht="30.75" thickBot="1" x14ac:dyDescent="0.3">
      <c r="A7" s="194"/>
      <c r="B7" s="93" t="s">
        <v>58</v>
      </c>
      <c r="C7" s="93" t="s">
        <v>155</v>
      </c>
      <c r="D7" s="93" t="s">
        <v>59</v>
      </c>
      <c r="E7" s="93" t="s">
        <v>155</v>
      </c>
    </row>
    <row r="8" spans="1:8" ht="15.75" thickBot="1" x14ac:dyDescent="0.3">
      <c r="A8" s="8" t="s">
        <v>51</v>
      </c>
      <c r="B8" s="53">
        <v>879095.26</v>
      </c>
      <c r="C8" s="108">
        <v>-11.7</v>
      </c>
      <c r="D8" s="35" t="s">
        <v>63</v>
      </c>
      <c r="E8" s="132" t="s">
        <v>64</v>
      </c>
      <c r="F8" s="4">
        <v>0.11049423797408216</v>
      </c>
    </row>
    <row r="9" spans="1:8" ht="18" thickBot="1" x14ac:dyDescent="0.3">
      <c r="A9" s="6" t="s">
        <v>154</v>
      </c>
      <c r="B9" s="53">
        <v>1206538.74</v>
      </c>
      <c r="C9" s="108">
        <f>(B9-1219616)/1219616*100</f>
        <v>-1.0722440505864148</v>
      </c>
      <c r="D9" s="53">
        <v>1693</v>
      </c>
      <c r="E9" s="108">
        <v>-8.8000000000000007</v>
      </c>
      <c r="F9" s="4">
        <v>0.15165089010093086</v>
      </c>
      <c r="H9" s="144">
        <v>8.2264334305150635E-2</v>
      </c>
    </row>
    <row r="10" spans="1:8" ht="15.75" thickBot="1" x14ac:dyDescent="0.3">
      <c r="A10" s="6" t="s">
        <v>60</v>
      </c>
      <c r="B10" s="53">
        <v>145734.96</v>
      </c>
      <c r="C10" s="108">
        <v>-13.8</v>
      </c>
      <c r="D10" s="35" t="s">
        <v>65</v>
      </c>
      <c r="E10" s="133"/>
      <c r="F10" s="4">
        <v>1.8317552242726624E-2</v>
      </c>
      <c r="H10" s="144"/>
    </row>
    <row r="11" spans="1:8" ht="15.75" thickBot="1" x14ac:dyDescent="0.3">
      <c r="A11" s="6" t="s">
        <v>61</v>
      </c>
      <c r="B11" s="53">
        <v>3187569.5</v>
      </c>
      <c r="C11" s="108">
        <v>0.2</v>
      </c>
      <c r="D11" s="53">
        <v>7187</v>
      </c>
      <c r="E11" s="100">
        <v>-1</v>
      </c>
      <c r="F11" s="4">
        <v>0.40064834713353603</v>
      </c>
      <c r="H11" s="144">
        <v>0.34922254616132165</v>
      </c>
    </row>
    <row r="12" spans="1:8" ht="15.75" thickBot="1" x14ac:dyDescent="0.3">
      <c r="A12" s="6" t="s">
        <v>48</v>
      </c>
      <c r="B12" s="53">
        <v>582351.59</v>
      </c>
      <c r="C12" s="108">
        <v>-3.6</v>
      </c>
      <c r="D12" s="53">
        <v>1576</v>
      </c>
      <c r="E12" s="100">
        <v>-4</v>
      </c>
      <c r="F12" s="4">
        <v>7.319627132336616E-2</v>
      </c>
      <c r="H12" s="144">
        <v>7.657920310981535E-2</v>
      </c>
    </row>
    <row r="13" spans="1:8" ht="15.75" thickBot="1" x14ac:dyDescent="0.3">
      <c r="A13" s="6" t="s">
        <v>49</v>
      </c>
      <c r="B13" s="53">
        <v>704690.58</v>
      </c>
      <c r="C13" s="108">
        <v>-16.8</v>
      </c>
      <c r="D13" s="53">
        <v>1445</v>
      </c>
      <c r="E13" s="100">
        <v>-31.5</v>
      </c>
      <c r="F13" s="4">
        <v>8.8573164010250699E-2</v>
      </c>
      <c r="H13" s="144">
        <v>7.0213799805636537E-2</v>
      </c>
    </row>
    <row r="14" spans="1:8" ht="15.75" thickBot="1" x14ac:dyDescent="0.3">
      <c r="A14" s="6" t="s">
        <v>62</v>
      </c>
      <c r="B14" s="53">
        <v>1250047.45</v>
      </c>
      <c r="C14" s="108">
        <v>-4.5</v>
      </c>
      <c r="D14" s="53">
        <v>8679</v>
      </c>
      <c r="E14" s="100">
        <v>-7.9</v>
      </c>
      <c r="F14" s="4">
        <v>0.15711953721510746</v>
      </c>
      <c r="H14" s="144">
        <v>0.42172011661807579</v>
      </c>
    </row>
    <row r="15" spans="1:8" ht="15.75" thickBot="1" x14ac:dyDescent="0.3">
      <c r="A15" s="24" t="s">
        <v>2</v>
      </c>
      <c r="B15" s="54">
        <f>SUBTOTAL(109,B8:B14)</f>
        <v>7956028.0800000001</v>
      </c>
      <c r="C15" s="174">
        <f>(B15-7961769)/7961769*100</f>
        <v>-7.2106085971596581E-2</v>
      </c>
      <c r="D15" s="35" t="s">
        <v>64</v>
      </c>
      <c r="E15" s="134" t="s">
        <v>64</v>
      </c>
      <c r="F15" s="9">
        <v>0.99999999999999978</v>
      </c>
    </row>
    <row r="17" spans="1:4" ht="15.75" x14ac:dyDescent="0.3">
      <c r="A17" s="11" t="s">
        <v>156</v>
      </c>
      <c r="D17" s="180"/>
    </row>
    <row r="22" spans="1:4" x14ac:dyDescent="0.25">
      <c r="D22" s="23"/>
    </row>
  </sheetData>
  <mergeCells count="5">
    <mergeCell ref="A4:E4"/>
    <mergeCell ref="A5:E5"/>
    <mergeCell ref="A6:A7"/>
    <mergeCell ref="B6:C6"/>
    <mergeCell ref="D6:E6"/>
  </mergeCells>
  <pageMargins left="0.7" right="0.7" top="0.75" bottom="0.75" header="0.3" footer="0.3"/>
  <pageSetup paperSize="9" scale="7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showGridLines="0" zoomScaleNormal="100" workbookViewId="0">
      <selection activeCell="I6" sqref="I6"/>
    </sheetView>
  </sheetViews>
  <sheetFormatPr baseColWidth="10" defaultRowHeight="15" x14ac:dyDescent="0.25"/>
  <cols>
    <col min="1" max="1" width="46.42578125" style="118" customWidth="1"/>
    <col min="2" max="7" width="14.5703125" style="118" customWidth="1"/>
    <col min="8" max="16384" width="11.42578125" style="118"/>
  </cols>
  <sheetData>
    <row r="3" spans="1:7" ht="15.75" x14ac:dyDescent="0.25">
      <c r="A3" s="190" t="s">
        <v>185</v>
      </c>
      <c r="B3" s="190"/>
      <c r="C3" s="190"/>
      <c r="D3" s="190"/>
      <c r="E3" s="190"/>
      <c r="F3" s="190"/>
      <c r="G3" s="190"/>
    </row>
    <row r="4" spans="1:7" ht="16.5" thickBot="1" x14ac:dyDescent="0.35">
      <c r="A4" s="90"/>
    </row>
    <row r="5" spans="1:7" ht="15.75" customHeight="1" thickBot="1" x14ac:dyDescent="0.3">
      <c r="A5" s="193" t="s">
        <v>164</v>
      </c>
      <c r="B5" s="191">
        <v>2017</v>
      </c>
      <c r="C5" s="192"/>
      <c r="D5" s="198" t="s">
        <v>177</v>
      </c>
      <c r="E5" s="200">
        <v>2018</v>
      </c>
      <c r="F5" s="201"/>
      <c r="G5" s="200" t="s">
        <v>159</v>
      </c>
    </row>
    <row r="6" spans="1:7" ht="72.75" customHeight="1" thickBot="1" x14ac:dyDescent="0.3">
      <c r="A6" s="194"/>
      <c r="B6" s="93" t="s">
        <v>165</v>
      </c>
      <c r="C6" s="93" t="s">
        <v>158</v>
      </c>
      <c r="D6" s="199"/>
      <c r="E6" s="93" t="s">
        <v>165</v>
      </c>
      <c r="F6" s="93" t="s">
        <v>158</v>
      </c>
      <c r="G6" s="202"/>
    </row>
    <row r="7" spans="1:7" ht="15.75" thickBot="1" x14ac:dyDescent="0.3">
      <c r="A7" s="138" t="s">
        <v>160</v>
      </c>
      <c r="B7" s="167">
        <v>515474.5</v>
      </c>
      <c r="C7" s="170">
        <v>515500</v>
      </c>
      <c r="D7" s="140">
        <v>29</v>
      </c>
      <c r="E7" s="170">
        <v>1300000</v>
      </c>
      <c r="F7" s="170">
        <v>1299000</v>
      </c>
      <c r="G7" s="140">
        <v>37</v>
      </c>
    </row>
    <row r="8" spans="1:7" ht="15.75" thickBot="1" x14ac:dyDescent="0.3">
      <c r="A8" s="135" t="s">
        <v>161</v>
      </c>
      <c r="B8" s="168">
        <v>515474.5</v>
      </c>
      <c r="C8" s="171">
        <v>497360</v>
      </c>
      <c r="D8" s="141">
        <v>29</v>
      </c>
      <c r="E8" s="171">
        <v>1200000</v>
      </c>
      <c r="F8" s="171">
        <v>1160200</v>
      </c>
      <c r="G8" s="141">
        <v>31</v>
      </c>
    </row>
    <row r="9" spans="1:7" ht="15.75" thickBot="1" x14ac:dyDescent="0.3">
      <c r="A9" s="136" t="s">
        <v>162</v>
      </c>
      <c r="B9" s="169"/>
      <c r="C9" s="169"/>
      <c r="D9" s="142"/>
      <c r="E9" s="173">
        <v>500000</v>
      </c>
      <c r="F9" s="173">
        <v>500000</v>
      </c>
      <c r="G9" s="142">
        <v>48</v>
      </c>
    </row>
    <row r="10" spans="1:7" ht="15.75" thickBot="1" x14ac:dyDescent="0.3">
      <c r="A10" s="135" t="s">
        <v>163</v>
      </c>
      <c r="B10" s="168"/>
      <c r="C10" s="168"/>
      <c r="D10" s="141"/>
      <c r="E10" s="171">
        <v>325000</v>
      </c>
      <c r="F10" s="171">
        <v>205600</v>
      </c>
      <c r="G10" s="141">
        <v>29</v>
      </c>
    </row>
    <row r="11" spans="1:7" ht="15.75" thickBot="1" x14ac:dyDescent="0.3">
      <c r="A11" s="139" t="s">
        <v>2</v>
      </c>
      <c r="B11" s="172">
        <f>SUM(B7:B10)</f>
        <v>1030949</v>
      </c>
      <c r="C11" s="172">
        <v>1012860</v>
      </c>
      <c r="D11" s="143">
        <v>58</v>
      </c>
      <c r="E11" s="172">
        <v>3325000</v>
      </c>
      <c r="F11" s="172">
        <v>3164800</v>
      </c>
      <c r="G11" s="143">
        <v>145</v>
      </c>
    </row>
    <row r="12" spans="1:7" ht="15.75" x14ac:dyDescent="0.3">
      <c r="A12" s="90"/>
    </row>
    <row r="13" spans="1:7" ht="15.75" x14ac:dyDescent="0.3">
      <c r="A13" s="90" t="s">
        <v>157</v>
      </c>
    </row>
    <row r="14" spans="1:7" ht="15.75" x14ac:dyDescent="0.3">
      <c r="A14" s="90"/>
    </row>
    <row r="15" spans="1:7" ht="15.75" x14ac:dyDescent="0.3">
      <c r="A15" s="90"/>
    </row>
    <row r="16" spans="1:7" ht="15.75" x14ac:dyDescent="0.3">
      <c r="A16" s="90"/>
    </row>
  </sheetData>
  <mergeCells count="6">
    <mergeCell ref="A5:A6"/>
    <mergeCell ref="B5:C5"/>
    <mergeCell ref="D5:D6"/>
    <mergeCell ref="E5:F5"/>
    <mergeCell ref="G5:G6"/>
    <mergeCell ref="A3:G3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opLeftCell="A55" workbookViewId="0">
      <selection activeCell="G36" sqref="G36"/>
    </sheetView>
  </sheetViews>
  <sheetFormatPr baseColWidth="10" defaultRowHeight="15" x14ac:dyDescent="0.25"/>
  <cols>
    <col min="1" max="1" width="20.7109375" bestFit="1" customWidth="1"/>
    <col min="2" max="3" width="16.7109375" customWidth="1"/>
  </cols>
  <sheetData>
    <row r="1" spans="1:4" ht="23.25" x14ac:dyDescent="0.35">
      <c r="A1" s="32" t="s">
        <v>56</v>
      </c>
    </row>
    <row r="2" spans="1:4" ht="21" x14ac:dyDescent="0.35">
      <c r="B2" s="25" t="s">
        <v>66</v>
      </c>
      <c r="C2" s="25" t="s">
        <v>50</v>
      </c>
    </row>
    <row r="3" spans="1:4" ht="60" x14ac:dyDescent="0.25">
      <c r="B3" s="15" t="s">
        <v>15</v>
      </c>
      <c r="C3" s="15" t="s">
        <v>70</v>
      </c>
    </row>
    <row r="4" spans="1:4" x14ac:dyDescent="0.25">
      <c r="A4" s="86" t="s">
        <v>117</v>
      </c>
      <c r="B4" s="13">
        <v>1117778</v>
      </c>
      <c r="C4" s="13">
        <v>11028</v>
      </c>
      <c r="D4" s="18"/>
    </row>
    <row r="5" spans="1:4" x14ac:dyDescent="0.25">
      <c r="A5" s="86" t="s">
        <v>123</v>
      </c>
      <c r="B5" s="13">
        <v>900536</v>
      </c>
      <c r="C5" s="13">
        <v>146329</v>
      </c>
    </row>
    <row r="6" spans="1:4" x14ac:dyDescent="0.25">
      <c r="A6" s="86" t="s">
        <v>139</v>
      </c>
      <c r="B6" s="13">
        <v>803558</v>
      </c>
      <c r="C6" s="13">
        <v>40468</v>
      </c>
    </row>
    <row r="7" spans="1:4" x14ac:dyDescent="0.25">
      <c r="A7" s="86" t="s">
        <v>128</v>
      </c>
      <c r="B7" s="13">
        <v>552863</v>
      </c>
      <c r="C7" s="13">
        <v>46087</v>
      </c>
    </row>
    <row r="8" spans="1:4" x14ac:dyDescent="0.25">
      <c r="A8" s="86" t="s">
        <v>118</v>
      </c>
      <c r="B8" s="13">
        <v>493489</v>
      </c>
      <c r="C8" s="13">
        <v>31699</v>
      </c>
    </row>
    <row r="9" spans="1:4" s="118" customFormat="1" x14ac:dyDescent="0.25">
      <c r="A9" s="86" t="s">
        <v>119</v>
      </c>
      <c r="B9" s="13">
        <v>365339</v>
      </c>
      <c r="C9" s="13">
        <v>27038</v>
      </c>
    </row>
    <row r="10" spans="1:4" x14ac:dyDescent="0.25">
      <c r="A10" s="86" t="s">
        <v>132</v>
      </c>
      <c r="B10" s="13">
        <v>302664</v>
      </c>
      <c r="C10" s="13">
        <v>22240</v>
      </c>
    </row>
    <row r="11" spans="1:4" x14ac:dyDescent="0.25">
      <c r="A11" s="86" t="s">
        <v>131</v>
      </c>
      <c r="B11" s="13">
        <v>267604</v>
      </c>
      <c r="C11" s="13">
        <v>16536</v>
      </c>
    </row>
    <row r="12" spans="1:4" x14ac:dyDescent="0.25">
      <c r="A12" s="86" t="s">
        <v>134</v>
      </c>
      <c r="B12" s="13">
        <v>250459</v>
      </c>
      <c r="C12" s="13">
        <v>15974</v>
      </c>
    </row>
    <row r="13" spans="1:4" x14ac:dyDescent="0.25">
      <c r="A13" s="86" t="s">
        <v>129</v>
      </c>
      <c r="B13" s="13">
        <v>246954</v>
      </c>
      <c r="C13" s="13">
        <v>59975</v>
      </c>
    </row>
    <row r="14" spans="1:4" x14ac:dyDescent="0.25">
      <c r="A14" s="86" t="s">
        <v>130</v>
      </c>
      <c r="B14" s="13">
        <v>245427</v>
      </c>
      <c r="C14" s="13">
        <v>11389</v>
      </c>
    </row>
    <row r="15" spans="1:4" x14ac:dyDescent="0.25">
      <c r="A15" s="86" t="s">
        <v>110</v>
      </c>
      <c r="B15" s="13">
        <v>239112</v>
      </c>
      <c r="C15" s="13">
        <v>6305</v>
      </c>
    </row>
    <row r="16" spans="1:4" x14ac:dyDescent="0.25">
      <c r="A16" s="86" t="s">
        <v>137</v>
      </c>
      <c r="B16" s="13">
        <v>226766</v>
      </c>
      <c r="C16" s="13">
        <v>21915</v>
      </c>
    </row>
    <row r="17" spans="1:3" x14ac:dyDescent="0.25">
      <c r="A17" s="86" t="s">
        <v>111</v>
      </c>
      <c r="B17" s="13">
        <v>200122</v>
      </c>
      <c r="C17" s="13">
        <v>7315</v>
      </c>
    </row>
    <row r="18" spans="1:3" x14ac:dyDescent="0.25">
      <c r="A18" s="86" t="s">
        <v>127</v>
      </c>
      <c r="B18" s="13">
        <v>196731</v>
      </c>
      <c r="C18" s="13">
        <v>6942</v>
      </c>
    </row>
    <row r="19" spans="1:3" x14ac:dyDescent="0.25">
      <c r="A19" s="86" t="s">
        <v>122</v>
      </c>
      <c r="B19" s="13">
        <v>181634</v>
      </c>
      <c r="C19" s="13">
        <v>1464</v>
      </c>
    </row>
    <row r="20" spans="1:3" x14ac:dyDescent="0.25">
      <c r="A20" s="86" t="s">
        <v>121</v>
      </c>
      <c r="B20" s="13">
        <v>179109</v>
      </c>
      <c r="C20" s="13">
        <v>1200</v>
      </c>
    </row>
    <row r="21" spans="1:3" x14ac:dyDescent="0.25">
      <c r="A21" s="86" t="s">
        <v>136</v>
      </c>
      <c r="B21" s="13">
        <v>168441</v>
      </c>
      <c r="C21" s="13">
        <v>8603</v>
      </c>
    </row>
    <row r="22" spans="1:3" x14ac:dyDescent="0.25">
      <c r="A22" s="86" t="s">
        <v>125</v>
      </c>
      <c r="B22" s="13">
        <v>161242</v>
      </c>
      <c r="C22" s="13">
        <v>13940</v>
      </c>
    </row>
    <row r="23" spans="1:3" x14ac:dyDescent="0.25">
      <c r="A23" s="86" t="s">
        <v>114</v>
      </c>
      <c r="B23" s="13">
        <v>129042</v>
      </c>
      <c r="C23" s="13">
        <v>40058</v>
      </c>
    </row>
    <row r="24" spans="1:3" x14ac:dyDescent="0.25">
      <c r="A24" s="86" t="s">
        <v>135</v>
      </c>
      <c r="B24" s="13">
        <v>108683</v>
      </c>
      <c r="C24" s="13">
        <v>13450</v>
      </c>
    </row>
    <row r="25" spans="1:3" x14ac:dyDescent="0.25">
      <c r="A25" s="86" t="s">
        <v>113</v>
      </c>
      <c r="B25" s="13">
        <v>107642</v>
      </c>
      <c r="C25" s="13">
        <v>3934</v>
      </c>
    </row>
    <row r="26" spans="1:3" x14ac:dyDescent="0.25">
      <c r="A26" s="86" t="s">
        <v>115</v>
      </c>
      <c r="B26" s="13">
        <v>102629</v>
      </c>
      <c r="C26" s="13">
        <v>14006</v>
      </c>
    </row>
    <row r="27" spans="1:3" x14ac:dyDescent="0.25">
      <c r="A27" s="86" t="s">
        <v>120</v>
      </c>
      <c r="B27" s="13">
        <v>82073</v>
      </c>
      <c r="C27" s="13">
        <v>5468</v>
      </c>
    </row>
    <row r="28" spans="1:3" x14ac:dyDescent="0.25">
      <c r="A28" s="86" t="s">
        <v>126</v>
      </c>
      <c r="B28" s="13">
        <v>73953</v>
      </c>
      <c r="C28" s="13">
        <v>6746</v>
      </c>
    </row>
    <row r="29" spans="1:3" x14ac:dyDescent="0.25">
      <c r="A29" s="86" t="s">
        <v>133</v>
      </c>
      <c r="B29" s="13">
        <v>72900</v>
      </c>
      <c r="C29" s="13">
        <v>656</v>
      </c>
    </row>
    <row r="30" spans="1:3" x14ac:dyDescent="0.25">
      <c r="A30" s="86" t="s">
        <v>124</v>
      </c>
      <c r="B30" s="13">
        <v>53511</v>
      </c>
      <c r="C30" s="13">
        <v>900</v>
      </c>
    </row>
    <row r="31" spans="1:3" x14ac:dyDescent="0.25">
      <c r="A31" s="86" t="s">
        <v>116</v>
      </c>
      <c r="B31" s="13">
        <v>49662</v>
      </c>
      <c r="C31" s="13">
        <v>0</v>
      </c>
    </row>
    <row r="32" spans="1:3" x14ac:dyDescent="0.25">
      <c r="A32" s="86" t="s">
        <v>138</v>
      </c>
      <c r="B32" s="13">
        <v>45858</v>
      </c>
      <c r="C32" s="13">
        <v>570</v>
      </c>
    </row>
    <row r="33" spans="1:3" x14ac:dyDescent="0.25">
      <c r="A33" s="86" t="s">
        <v>112</v>
      </c>
      <c r="B33" s="13">
        <v>30248</v>
      </c>
      <c r="C33" s="13">
        <v>4480</v>
      </c>
    </row>
    <row r="34" spans="1:3" x14ac:dyDescent="0.25">
      <c r="A34" s="86" t="s">
        <v>152</v>
      </c>
      <c r="B34" s="13">
        <v>0</v>
      </c>
      <c r="C34" s="13">
        <v>0</v>
      </c>
    </row>
    <row r="35" spans="1:3" x14ac:dyDescent="0.25">
      <c r="A35" s="20" t="s">
        <v>16</v>
      </c>
      <c r="B35" s="20">
        <v>7956028</v>
      </c>
      <c r="C35" s="20">
        <v>586715</v>
      </c>
    </row>
    <row r="77" spans="1:1" x14ac:dyDescent="0.25">
      <c r="A77" t="s">
        <v>178</v>
      </c>
    </row>
  </sheetData>
  <pageMargins left="0.19685039370078741" right="0.19685039370078741" top="0.74803149606299213" bottom="0.74803149606299213" header="0.31496062992125984" footer="0.31496062992125984"/>
  <pageSetup paperSize="9" scale="83" orientation="landscape" r:id="rId1"/>
  <rowBreaks count="1" manualBreakCount="1">
    <brk id="3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opLeftCell="A58" workbookViewId="0">
      <selection activeCell="A77" sqref="A77"/>
    </sheetView>
  </sheetViews>
  <sheetFormatPr baseColWidth="10" defaultRowHeight="15" x14ac:dyDescent="0.25"/>
  <cols>
    <col min="1" max="1" width="23" customWidth="1"/>
    <col min="2" max="3" width="15" customWidth="1"/>
  </cols>
  <sheetData>
    <row r="1" spans="1:3" x14ac:dyDescent="0.25">
      <c r="B1" t="s">
        <v>72</v>
      </c>
      <c r="C1" t="s">
        <v>71</v>
      </c>
    </row>
    <row r="2" spans="1:3" ht="51.75" x14ac:dyDescent="0.25">
      <c r="B2" s="29" t="s">
        <v>15</v>
      </c>
      <c r="C2" s="29" t="s">
        <v>70</v>
      </c>
    </row>
    <row r="3" spans="1:3" x14ac:dyDescent="0.25">
      <c r="A3" s="87" t="s">
        <v>117</v>
      </c>
      <c r="B3" s="122">
        <v>615789</v>
      </c>
      <c r="C3" s="26">
        <v>12810</v>
      </c>
    </row>
    <row r="4" spans="1:3" x14ac:dyDescent="0.25">
      <c r="A4" s="87" t="s">
        <v>139</v>
      </c>
      <c r="B4" s="122">
        <v>576188</v>
      </c>
      <c r="C4" s="26">
        <v>33800</v>
      </c>
    </row>
    <row r="5" spans="1:3" x14ac:dyDescent="0.25">
      <c r="A5" s="87" t="s">
        <v>123</v>
      </c>
      <c r="B5" s="122">
        <v>508957</v>
      </c>
      <c r="C5" s="26">
        <v>28020</v>
      </c>
    </row>
    <row r="6" spans="1:3" x14ac:dyDescent="0.25">
      <c r="A6" s="87" t="s">
        <v>111</v>
      </c>
      <c r="B6" s="122">
        <v>387236</v>
      </c>
      <c r="C6" s="26">
        <v>22450</v>
      </c>
    </row>
    <row r="7" spans="1:3" x14ac:dyDescent="0.25">
      <c r="A7" s="87" t="s">
        <v>127</v>
      </c>
      <c r="B7" s="122">
        <v>354918</v>
      </c>
      <c r="C7" s="26">
        <v>13050</v>
      </c>
    </row>
    <row r="8" spans="1:3" x14ac:dyDescent="0.25">
      <c r="A8" s="87" t="s">
        <v>110</v>
      </c>
      <c r="B8" s="122">
        <v>336980</v>
      </c>
      <c r="C8" s="26">
        <v>15200</v>
      </c>
    </row>
    <row r="9" spans="1:3" x14ac:dyDescent="0.25">
      <c r="A9" s="87" t="s">
        <v>136</v>
      </c>
      <c r="B9" s="122">
        <v>249993</v>
      </c>
      <c r="C9" s="26">
        <v>5400</v>
      </c>
    </row>
    <row r="10" spans="1:3" x14ac:dyDescent="0.25">
      <c r="A10" s="87" t="s">
        <v>128</v>
      </c>
      <c r="B10" s="122">
        <v>248971</v>
      </c>
      <c r="C10" s="26">
        <v>13200</v>
      </c>
    </row>
    <row r="11" spans="1:3" x14ac:dyDescent="0.25">
      <c r="A11" s="87" t="s">
        <v>113</v>
      </c>
      <c r="B11" s="122">
        <v>229247</v>
      </c>
      <c r="C11" s="26">
        <v>11050</v>
      </c>
    </row>
    <row r="12" spans="1:3" x14ac:dyDescent="0.25">
      <c r="A12" s="87" t="s">
        <v>119</v>
      </c>
      <c r="B12" s="122">
        <v>221361</v>
      </c>
      <c r="C12" s="26">
        <v>8750</v>
      </c>
    </row>
    <row r="13" spans="1:3" x14ac:dyDescent="0.25">
      <c r="A13" s="87" t="s">
        <v>129</v>
      </c>
      <c r="B13" s="122">
        <v>195627</v>
      </c>
      <c r="C13" s="26">
        <v>24693</v>
      </c>
    </row>
    <row r="14" spans="1:3" x14ac:dyDescent="0.25">
      <c r="A14" s="87" t="s">
        <v>134</v>
      </c>
      <c r="B14" s="122">
        <v>191310</v>
      </c>
      <c r="C14" s="26">
        <v>9640</v>
      </c>
    </row>
    <row r="15" spans="1:3" x14ac:dyDescent="0.25">
      <c r="A15" s="87" t="s">
        <v>131</v>
      </c>
      <c r="B15" s="122">
        <v>191169</v>
      </c>
      <c r="C15" s="26">
        <v>6260</v>
      </c>
    </row>
    <row r="16" spans="1:3" x14ac:dyDescent="0.25">
      <c r="A16" s="87" t="s">
        <v>135</v>
      </c>
      <c r="B16" s="122">
        <v>187190</v>
      </c>
      <c r="C16" s="26">
        <v>16937</v>
      </c>
    </row>
    <row r="17" spans="1:3" x14ac:dyDescent="0.25">
      <c r="A17" s="87" t="s">
        <v>125</v>
      </c>
      <c r="B17" s="122">
        <v>186846</v>
      </c>
      <c r="C17" s="26">
        <v>10420</v>
      </c>
    </row>
    <row r="18" spans="1:3" s="118" customFormat="1" x14ac:dyDescent="0.25">
      <c r="A18" s="87" t="s">
        <v>130</v>
      </c>
      <c r="B18" s="122">
        <v>176650</v>
      </c>
      <c r="C18" s="26">
        <v>7300</v>
      </c>
    </row>
    <row r="19" spans="1:3" x14ac:dyDescent="0.25">
      <c r="A19" s="87" t="s">
        <v>133</v>
      </c>
      <c r="B19" s="122">
        <v>173835</v>
      </c>
      <c r="C19" s="26">
        <v>1500</v>
      </c>
    </row>
    <row r="20" spans="1:3" x14ac:dyDescent="0.25">
      <c r="A20" s="87" t="s">
        <v>138</v>
      </c>
      <c r="B20" s="122">
        <v>170966</v>
      </c>
      <c r="C20" s="26">
        <v>8620</v>
      </c>
    </row>
    <row r="21" spans="1:3" x14ac:dyDescent="0.25">
      <c r="A21" s="87" t="s">
        <v>112</v>
      </c>
      <c r="B21" s="122">
        <v>164600</v>
      </c>
      <c r="C21" s="26">
        <v>7300</v>
      </c>
    </row>
    <row r="22" spans="1:3" x14ac:dyDescent="0.25">
      <c r="A22" s="87" t="s">
        <v>114</v>
      </c>
      <c r="B22" s="122">
        <v>147671</v>
      </c>
      <c r="C22" s="26">
        <v>17958</v>
      </c>
    </row>
    <row r="23" spans="1:3" x14ac:dyDescent="0.25">
      <c r="A23" s="87" t="s">
        <v>137</v>
      </c>
      <c r="B23" s="122">
        <v>147368</v>
      </c>
      <c r="C23" s="26">
        <v>8500</v>
      </c>
    </row>
    <row r="24" spans="1:3" x14ac:dyDescent="0.25">
      <c r="A24" s="87" t="s">
        <v>118</v>
      </c>
      <c r="B24" s="122">
        <v>135373</v>
      </c>
      <c r="C24" s="26">
        <v>10950</v>
      </c>
    </row>
    <row r="25" spans="1:3" x14ac:dyDescent="0.25">
      <c r="A25" s="87" t="s">
        <v>132</v>
      </c>
      <c r="B25" s="122">
        <v>121950</v>
      </c>
      <c r="C25" s="26">
        <v>10500</v>
      </c>
    </row>
    <row r="26" spans="1:3" x14ac:dyDescent="0.25">
      <c r="A26" s="87" t="s">
        <v>115</v>
      </c>
      <c r="B26" s="122">
        <v>101819</v>
      </c>
      <c r="C26" s="26">
        <v>4050</v>
      </c>
    </row>
    <row r="27" spans="1:3" x14ac:dyDescent="0.25">
      <c r="A27" s="87" t="s">
        <v>124</v>
      </c>
      <c r="B27" s="122">
        <v>86174</v>
      </c>
      <c r="C27" s="26">
        <v>1000</v>
      </c>
    </row>
    <row r="28" spans="1:3" x14ac:dyDescent="0.25">
      <c r="A28" s="87" t="s">
        <v>126</v>
      </c>
      <c r="B28" s="122">
        <v>79336</v>
      </c>
      <c r="C28" s="26">
        <v>4610</v>
      </c>
    </row>
    <row r="29" spans="1:3" x14ac:dyDescent="0.25">
      <c r="A29" s="87" t="s">
        <v>120</v>
      </c>
      <c r="B29" s="122">
        <v>73962</v>
      </c>
      <c r="C29" s="26">
        <v>20100</v>
      </c>
    </row>
    <row r="30" spans="1:3" x14ac:dyDescent="0.25">
      <c r="A30" s="87" t="s">
        <v>122</v>
      </c>
      <c r="B30" s="122">
        <v>70400</v>
      </c>
      <c r="C30" s="26">
        <v>1000</v>
      </c>
    </row>
    <row r="31" spans="1:3" x14ac:dyDescent="0.25">
      <c r="A31" s="87" t="s">
        <v>116</v>
      </c>
      <c r="B31" s="122">
        <v>26367</v>
      </c>
      <c r="C31" s="26">
        <v>0</v>
      </c>
    </row>
    <row r="32" spans="1:3" x14ac:dyDescent="0.25">
      <c r="A32" s="87" t="s">
        <v>121</v>
      </c>
      <c r="B32" s="122">
        <v>23400</v>
      </c>
      <c r="C32" s="26">
        <v>548</v>
      </c>
    </row>
    <row r="33" spans="1:5" x14ac:dyDescent="0.25">
      <c r="A33" s="87" t="s">
        <v>152</v>
      </c>
      <c r="B33" s="121">
        <v>0</v>
      </c>
      <c r="C33" s="26">
        <v>0</v>
      </c>
    </row>
    <row r="34" spans="1:5" x14ac:dyDescent="0.25">
      <c r="A34" s="27" t="s">
        <v>2</v>
      </c>
      <c r="B34" s="28">
        <v>6381652</v>
      </c>
      <c r="C34" s="28">
        <f>SUM(C3:C33)</f>
        <v>335616</v>
      </c>
      <c r="E34" s="18">
        <f>B34+C34</f>
        <v>6717268</v>
      </c>
    </row>
    <row r="77" spans="1:1" x14ac:dyDescent="0.25">
      <c r="A77" s="118" t="s">
        <v>178</v>
      </c>
    </row>
  </sheetData>
  <pageMargins left="0.19685039370078741" right="0.19685039370078741" top="0.74803149606299213" bottom="0.74803149606299213" header="0.31496062992125984" footer="0.31496062992125984"/>
  <pageSetup paperSize="9" scale="86" orientation="landscape" r:id="rId1"/>
  <rowBreaks count="1" manualBreakCount="1">
    <brk id="3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28" workbookViewId="0">
      <selection activeCell="D78" sqref="D78"/>
    </sheetView>
  </sheetViews>
  <sheetFormatPr baseColWidth="10" defaultRowHeight="15" x14ac:dyDescent="0.25"/>
  <cols>
    <col min="1" max="1" width="18" customWidth="1"/>
    <col min="2" max="2" width="11.28515625" customWidth="1"/>
  </cols>
  <sheetData>
    <row r="1" spans="1:4" x14ac:dyDescent="0.25">
      <c r="B1" s="30" t="s">
        <v>69</v>
      </c>
    </row>
    <row r="2" spans="1:4" ht="105" x14ac:dyDescent="0.25">
      <c r="B2" s="31" t="s">
        <v>7</v>
      </c>
    </row>
    <row r="3" spans="1:4" x14ac:dyDescent="0.25">
      <c r="A3" s="87" t="s">
        <v>130</v>
      </c>
      <c r="B3" s="13">
        <v>1070.6099999999999</v>
      </c>
    </row>
    <row r="4" spans="1:4" x14ac:dyDescent="0.25">
      <c r="A4" s="87" t="s">
        <v>114</v>
      </c>
      <c r="B4" s="13">
        <v>1011.44</v>
      </c>
      <c r="D4" s="18"/>
    </row>
    <row r="5" spans="1:4" x14ac:dyDescent="0.25">
      <c r="A5" s="87" t="s">
        <v>127</v>
      </c>
      <c r="B5" s="13">
        <v>938.94</v>
      </c>
    </row>
    <row r="6" spans="1:4" x14ac:dyDescent="0.25">
      <c r="A6" s="87" t="s">
        <v>120</v>
      </c>
      <c r="B6" s="13">
        <v>913.11</v>
      </c>
    </row>
    <row r="7" spans="1:4" x14ac:dyDescent="0.25">
      <c r="A7" s="87" t="s">
        <v>125</v>
      </c>
      <c r="B7" s="13">
        <v>873.11</v>
      </c>
    </row>
    <row r="8" spans="1:4" x14ac:dyDescent="0.25">
      <c r="A8" s="87" t="s">
        <v>110</v>
      </c>
      <c r="B8" s="13">
        <v>870.75</v>
      </c>
    </row>
    <row r="9" spans="1:4" x14ac:dyDescent="0.25">
      <c r="A9" s="87" t="s">
        <v>122</v>
      </c>
      <c r="B9" s="13">
        <v>858.54</v>
      </c>
    </row>
    <row r="10" spans="1:4" x14ac:dyDescent="0.25">
      <c r="A10" s="87" t="s">
        <v>123</v>
      </c>
      <c r="B10" s="13">
        <v>819.58</v>
      </c>
    </row>
    <row r="11" spans="1:4" x14ac:dyDescent="0.25">
      <c r="A11" s="87" t="s">
        <v>137</v>
      </c>
      <c r="B11" s="13">
        <v>805.29</v>
      </c>
    </row>
    <row r="12" spans="1:4" x14ac:dyDescent="0.25">
      <c r="A12" s="87" t="s">
        <v>134</v>
      </c>
      <c r="B12" s="13">
        <v>797.13</v>
      </c>
    </row>
    <row r="13" spans="1:4" x14ac:dyDescent="0.25">
      <c r="A13" s="87" t="s">
        <v>117</v>
      </c>
      <c r="B13" s="13">
        <v>762.12</v>
      </c>
    </row>
    <row r="14" spans="1:4" x14ac:dyDescent="0.25">
      <c r="A14" s="87" t="s">
        <v>111</v>
      </c>
      <c r="B14" s="13">
        <v>760.78</v>
      </c>
    </row>
    <row r="15" spans="1:4" x14ac:dyDescent="0.25">
      <c r="A15" s="87" t="s">
        <v>128</v>
      </c>
      <c r="B15" s="13">
        <v>736.6</v>
      </c>
    </row>
    <row r="16" spans="1:4" x14ac:dyDescent="0.25">
      <c r="A16" s="87" t="s">
        <v>119</v>
      </c>
      <c r="B16" s="13">
        <v>730.56</v>
      </c>
    </row>
    <row r="17" spans="1:2" x14ac:dyDescent="0.25">
      <c r="A17" s="87" t="s">
        <v>116</v>
      </c>
      <c r="B17" s="13">
        <v>712.62</v>
      </c>
    </row>
    <row r="18" spans="1:2" x14ac:dyDescent="0.25">
      <c r="A18" s="87" t="s">
        <v>138</v>
      </c>
      <c r="B18" s="13">
        <v>712.36</v>
      </c>
    </row>
    <row r="19" spans="1:2" x14ac:dyDescent="0.25">
      <c r="A19" s="87" t="s">
        <v>139</v>
      </c>
      <c r="B19" s="13">
        <v>699.26</v>
      </c>
    </row>
    <row r="20" spans="1:2" x14ac:dyDescent="0.25">
      <c r="A20" s="87" t="s">
        <v>118</v>
      </c>
      <c r="B20" s="13">
        <v>666.86</v>
      </c>
    </row>
    <row r="21" spans="1:2" x14ac:dyDescent="0.25">
      <c r="A21" s="87" t="s">
        <v>136</v>
      </c>
      <c r="B21" s="13">
        <v>651.02</v>
      </c>
    </row>
    <row r="22" spans="1:2" x14ac:dyDescent="0.25">
      <c r="A22" s="87" t="s">
        <v>131</v>
      </c>
      <c r="B22" s="13">
        <v>645.84</v>
      </c>
    </row>
    <row r="23" spans="1:2" x14ac:dyDescent="0.25">
      <c r="A23" s="87" t="s">
        <v>112</v>
      </c>
      <c r="B23" s="13">
        <v>645.49</v>
      </c>
    </row>
    <row r="24" spans="1:2" x14ac:dyDescent="0.25">
      <c r="A24" s="87" t="s">
        <v>129</v>
      </c>
      <c r="B24" s="13">
        <v>641.4</v>
      </c>
    </row>
    <row r="25" spans="1:2" x14ac:dyDescent="0.25">
      <c r="A25" s="87" t="s">
        <v>135</v>
      </c>
      <c r="B25" s="13">
        <v>611.73</v>
      </c>
    </row>
    <row r="26" spans="1:2" x14ac:dyDescent="0.25">
      <c r="A26" s="87" t="s">
        <v>133</v>
      </c>
      <c r="B26" s="13">
        <v>573.71</v>
      </c>
    </row>
    <row r="27" spans="1:2" x14ac:dyDescent="0.25">
      <c r="A27" s="87" t="s">
        <v>115</v>
      </c>
      <c r="B27" s="13">
        <v>553.37</v>
      </c>
    </row>
    <row r="28" spans="1:2" x14ac:dyDescent="0.25">
      <c r="A28" s="87" t="s">
        <v>124</v>
      </c>
      <c r="B28" s="13">
        <v>545.41</v>
      </c>
    </row>
    <row r="29" spans="1:2" x14ac:dyDescent="0.25">
      <c r="A29" s="87" t="s">
        <v>121</v>
      </c>
      <c r="B29" s="13">
        <v>544.19000000000005</v>
      </c>
    </row>
    <row r="30" spans="1:2" x14ac:dyDescent="0.25">
      <c r="A30" s="87" t="s">
        <v>132</v>
      </c>
      <c r="B30" s="13">
        <v>539.6</v>
      </c>
    </row>
    <row r="31" spans="1:2" x14ac:dyDescent="0.25">
      <c r="A31" s="87" t="s">
        <v>126</v>
      </c>
      <c r="B31" s="13">
        <v>532.46</v>
      </c>
    </row>
    <row r="32" spans="1:2" x14ac:dyDescent="0.25">
      <c r="A32" s="120" t="s">
        <v>113</v>
      </c>
      <c r="B32" s="119">
        <v>530.66</v>
      </c>
    </row>
    <row r="33" spans="1:2" x14ac:dyDescent="0.25">
      <c r="A33" s="12" t="s">
        <v>152</v>
      </c>
      <c r="B33" s="12">
        <v>0</v>
      </c>
    </row>
    <row r="34" spans="1:2" x14ac:dyDescent="0.25">
      <c r="B34" s="18"/>
    </row>
  </sheetData>
  <pageMargins left="0.19685039370078741" right="0.19685039370078741" top="0.74803149606299213" bottom="0.74803149606299213" header="0.31496062992125984" footer="0.31496062992125984"/>
  <pageSetup paperSize="9" scale="7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showGridLines="0" zoomScaleNormal="100" workbookViewId="0">
      <selection activeCell="I7" sqref="I7:I9"/>
    </sheetView>
  </sheetViews>
  <sheetFormatPr baseColWidth="10" defaultRowHeight="15" x14ac:dyDescent="0.25"/>
  <cols>
    <col min="1" max="1" width="46.42578125" customWidth="1"/>
    <col min="2" max="7" width="14.5703125" customWidth="1"/>
  </cols>
  <sheetData>
    <row r="3" spans="1:9" ht="15.75" x14ac:dyDescent="0.25">
      <c r="A3" s="190" t="s">
        <v>186</v>
      </c>
      <c r="B3" s="190"/>
      <c r="C3" s="190"/>
      <c r="D3" s="190"/>
      <c r="E3" s="190"/>
      <c r="F3" s="190"/>
      <c r="G3" s="190"/>
    </row>
    <row r="4" spans="1:9" ht="15.75" thickBot="1" x14ac:dyDescent="0.3"/>
    <row r="5" spans="1:9" ht="32.25" customHeight="1" thickBot="1" x14ac:dyDescent="0.3">
      <c r="A5" s="193" t="s">
        <v>74</v>
      </c>
      <c r="B5" s="191" t="s">
        <v>81</v>
      </c>
      <c r="C5" s="192"/>
      <c r="D5" s="198" t="s">
        <v>10</v>
      </c>
      <c r="E5" s="200" t="s">
        <v>84</v>
      </c>
      <c r="F5" s="201"/>
      <c r="G5" s="96" t="s">
        <v>83</v>
      </c>
    </row>
    <row r="6" spans="1:9" ht="32.25" customHeight="1" thickBot="1" x14ac:dyDescent="0.3">
      <c r="A6" s="194"/>
      <c r="B6" s="93" t="s">
        <v>58</v>
      </c>
      <c r="C6" s="93" t="s">
        <v>1</v>
      </c>
      <c r="D6" s="199"/>
      <c r="E6" s="93" t="s">
        <v>82</v>
      </c>
      <c r="F6" s="93" t="s">
        <v>1</v>
      </c>
      <c r="G6" s="93" t="s">
        <v>1</v>
      </c>
    </row>
    <row r="7" spans="1:9" ht="30.75" customHeight="1" thickBot="1" x14ac:dyDescent="0.3">
      <c r="A7" s="8" t="s">
        <v>75</v>
      </c>
      <c r="B7" s="33">
        <v>4461278</v>
      </c>
      <c r="C7" s="108">
        <v>29.105997882394956</v>
      </c>
      <c r="D7" s="33">
        <v>22482</v>
      </c>
      <c r="E7" s="35">
        <v>350000</v>
      </c>
      <c r="F7" s="165">
        <v>9.6021947873799718</v>
      </c>
      <c r="G7" s="166">
        <v>7.8452855885690145</v>
      </c>
      <c r="H7" s="107"/>
      <c r="I7" t="s">
        <v>166</v>
      </c>
    </row>
    <row r="8" spans="1:9" ht="15.75" thickBot="1" x14ac:dyDescent="0.3">
      <c r="A8" s="6" t="s">
        <v>76</v>
      </c>
      <c r="B8" s="33">
        <v>1913825</v>
      </c>
      <c r="C8" s="108">
        <v>12.486060361464704</v>
      </c>
      <c r="D8" s="33">
        <v>432</v>
      </c>
      <c r="E8" s="35">
        <v>870000</v>
      </c>
      <c r="F8" s="165">
        <v>23.868312757201647</v>
      </c>
      <c r="G8" s="166">
        <v>45.458701814429219</v>
      </c>
      <c r="H8" s="107"/>
      <c r="I8" s="18">
        <v>33891</v>
      </c>
    </row>
    <row r="9" spans="1:9" ht="15.75" thickBot="1" x14ac:dyDescent="0.3">
      <c r="A9" s="6" t="s">
        <v>77</v>
      </c>
      <c r="B9" s="33">
        <v>5619042</v>
      </c>
      <c r="C9" s="108">
        <v>36.659411171661645</v>
      </c>
      <c r="D9" s="33">
        <v>10964</v>
      </c>
      <c r="E9" s="35">
        <v>345000</v>
      </c>
      <c r="F9" s="165">
        <v>9.4650205761316872</v>
      </c>
      <c r="G9" s="166">
        <v>6.139836648311225</v>
      </c>
      <c r="H9" s="107"/>
      <c r="I9" s="18">
        <v>12320145</v>
      </c>
    </row>
    <row r="10" spans="1:9" ht="15.75" thickBot="1" x14ac:dyDescent="0.3">
      <c r="A10" s="6" t="s">
        <v>78</v>
      </c>
      <c r="B10" s="33">
        <v>326000</v>
      </c>
      <c r="C10" s="108">
        <v>2.1268693207777583</v>
      </c>
      <c r="D10" s="33">
        <v>13</v>
      </c>
      <c r="E10" s="35">
        <v>250000</v>
      </c>
      <c r="F10" s="165">
        <v>6.8587105624142666</v>
      </c>
      <c r="G10" s="166">
        <v>76.687116564417181</v>
      </c>
      <c r="H10" s="107"/>
    </row>
    <row r="11" spans="1:9" ht="15.75" thickBot="1" x14ac:dyDescent="0.3">
      <c r="A11" s="6" t="s">
        <v>79</v>
      </c>
      <c r="B11" s="33">
        <v>2690994</v>
      </c>
      <c r="C11" s="108">
        <v>17.556418960113568</v>
      </c>
      <c r="D11" s="33">
        <v>17208</v>
      </c>
      <c r="E11" s="35">
        <v>1530000</v>
      </c>
      <c r="F11" s="165">
        <v>41.975308641975303</v>
      </c>
      <c r="G11" s="166">
        <v>56.856314060900914</v>
      </c>
      <c r="H11" s="107"/>
    </row>
    <row r="12" spans="1:9" ht="15.75" thickBot="1" x14ac:dyDescent="0.3">
      <c r="A12" s="6" t="s">
        <v>80</v>
      </c>
      <c r="B12" s="33">
        <v>316554</v>
      </c>
      <c r="C12" s="108">
        <v>2.0652423035873695</v>
      </c>
      <c r="D12" s="33">
        <v>456</v>
      </c>
      <c r="E12" s="35">
        <v>300000</v>
      </c>
      <c r="F12" s="165">
        <v>8.2304526748971192</v>
      </c>
      <c r="G12" s="166">
        <v>94.770560473094633</v>
      </c>
      <c r="H12" s="107"/>
    </row>
    <row r="13" spans="1:9" ht="15.75" thickBot="1" x14ac:dyDescent="0.3">
      <c r="A13" s="24" t="s">
        <v>2</v>
      </c>
      <c r="B13" s="34">
        <v>15327693</v>
      </c>
      <c r="C13" s="108">
        <v>100</v>
      </c>
      <c r="D13" s="34">
        <v>50658</v>
      </c>
      <c r="E13" s="36">
        <v>3645000</v>
      </c>
      <c r="F13" s="165">
        <v>100</v>
      </c>
      <c r="G13" s="166">
        <v>23.780486730781991</v>
      </c>
      <c r="H13" s="107"/>
    </row>
    <row r="15" spans="1:9" ht="15.75" x14ac:dyDescent="0.3">
      <c r="A15" s="90" t="s">
        <v>141</v>
      </c>
    </row>
    <row r="16" spans="1:9" ht="15.75" x14ac:dyDescent="0.3">
      <c r="A16" s="90" t="s">
        <v>157</v>
      </c>
    </row>
  </sheetData>
  <mergeCells count="5">
    <mergeCell ref="A5:A6"/>
    <mergeCell ref="B5:C5"/>
    <mergeCell ref="D5:D6"/>
    <mergeCell ref="E5:F5"/>
    <mergeCell ref="A3:G3"/>
  </mergeCells>
  <pageMargins left="0.7" right="0.7" top="0.75" bottom="0.75" header="0.3" footer="0.3"/>
  <pageSetup paperSize="9" scale="6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5</vt:i4>
      </vt:variant>
    </vt:vector>
  </HeadingPairs>
  <TitlesOfParts>
    <vt:vector size="20" baseType="lpstr">
      <vt:lpstr>tableau 13.1 et figure13.1</vt:lpstr>
      <vt:lpstr>tableau 13.2 et figure 13.2</vt:lpstr>
      <vt:lpstr>Figure 13.3 PIM</vt:lpstr>
      <vt:lpstr>tableau 13.3 ASIA et figure13.4</vt:lpstr>
      <vt:lpstr>LOGEMENTS tableau 13.4</vt:lpstr>
      <vt:lpstr>Figure 13.5</vt:lpstr>
      <vt:lpstr>Figure 13.6</vt:lpstr>
      <vt:lpstr>Figure 13.7</vt:lpstr>
      <vt:lpstr>MGEN tableau 13.5-Figure 13.8</vt:lpstr>
      <vt:lpstr>AC tableau 13.6</vt:lpstr>
      <vt:lpstr>tableau 13.7a</vt:lpstr>
      <vt:lpstr>Annexe 13.7 suite</vt:lpstr>
      <vt:lpstr>Tableau 13.8</vt:lpstr>
      <vt:lpstr>Tableau 13.9</vt:lpstr>
      <vt:lpstr>Tableau 13.10</vt:lpstr>
      <vt:lpstr>'Figure 13.3 PIM'!Zone_d_impression</vt:lpstr>
      <vt:lpstr>'Figure 13.5'!Zone_d_impression</vt:lpstr>
      <vt:lpstr>'Figure 13.6'!Zone_d_impression</vt:lpstr>
      <vt:lpstr>'Figure 13.7'!Zone_d_impression</vt:lpstr>
      <vt:lpstr>'tableau 13.7a'!Zone_d_impression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13- La politique sociale</dc:title>
  <dc:creator>DEPP-MENJS;direction de l'évaluation, de la prospective et de la performance;ministère de l'éducation nationale, de la Jeunesse et des Sports</dc:creator>
  <cp:lastModifiedBy>Administration centrale</cp:lastModifiedBy>
  <cp:lastPrinted>2020-02-10T15:26:55Z</cp:lastPrinted>
  <dcterms:created xsi:type="dcterms:W3CDTF">2016-11-18T10:00:13Z</dcterms:created>
  <dcterms:modified xsi:type="dcterms:W3CDTF">2020-12-17T14:16:18Z</dcterms:modified>
</cp:coreProperties>
</file>