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840" yWindow="-30" windowWidth="10710" windowHeight="11040" tabRatio="739" activeTab="6"/>
  </bookViews>
  <sheets>
    <sheet name="Tab 11.1" sheetId="2" r:id="rId1"/>
    <sheet name="Tab 11.2" sheetId="9" r:id="rId2"/>
    <sheet name="Fig 11.1 " sheetId="12" r:id="rId3"/>
    <sheet name="Tab 11.3 " sheetId="13" r:id="rId4"/>
    <sheet name="Tab 11.4 " sheetId="5" r:id="rId5"/>
    <sheet name="Tab 11.5" sheetId="1" r:id="rId6"/>
    <sheet name="Tab 11.6 " sheetId="11" r:id="rId7"/>
  </sheets>
  <definedNames>
    <definedName name="_xlnm.Print_Area" localSheetId="2">'Fig 11.1 '!$A$1:$F$33</definedName>
    <definedName name="_xlnm.Print_Area" localSheetId="1">'Tab 11.2'!$A$1:$F$9</definedName>
    <definedName name="_xlnm.Print_Area" localSheetId="3">'Tab 11.3 '!$A$1:$F$9</definedName>
    <definedName name="_xlnm.Print_Area" localSheetId="4">'Tab 11.4 '!$A$2:$D$16</definedName>
    <definedName name="_xlnm.Print_Area" localSheetId="5">'Tab 11.5'!$A$1:$M$41</definedName>
    <definedName name="_xlnm.Print_Area" localSheetId="6">'Tab 11.6 '!$A$3:$D$26</definedName>
  </definedNames>
  <calcPr calcId="145621"/>
</workbook>
</file>

<file path=xl/calcChain.xml><?xml version="1.0" encoding="utf-8"?>
<calcChain xmlns="http://schemas.openxmlformats.org/spreadsheetml/2006/main">
  <c r="C22" i="11" l="1"/>
  <c r="M10" i="1"/>
  <c r="D23" i="11"/>
  <c r="D22" i="11"/>
  <c r="D16" i="11"/>
  <c r="D17" i="11"/>
  <c r="D18" i="11"/>
  <c r="D15" i="11"/>
  <c r="D6" i="11"/>
  <c r="D7" i="11"/>
  <c r="D8" i="11"/>
  <c r="D9" i="11"/>
  <c r="D10" i="11"/>
  <c r="D11" i="11"/>
  <c r="D5" i="11"/>
  <c r="L15" i="1"/>
  <c r="K15" i="1"/>
  <c r="M15" i="1"/>
  <c r="F8" i="13"/>
  <c r="F7" i="13"/>
  <c r="F6" i="13"/>
  <c r="F5" i="13"/>
  <c r="F4" i="13"/>
  <c r="B8" i="12"/>
  <c r="C24" i="11"/>
  <c r="D24" i="11"/>
  <c r="C19" i="11"/>
  <c r="C26" i="11"/>
  <c r="D26" i="11"/>
  <c r="C12" i="11"/>
  <c r="D12" i="11"/>
  <c r="M34" i="1"/>
  <c r="I32" i="1"/>
  <c r="H32" i="1"/>
  <c r="F32" i="1"/>
  <c r="E32" i="1"/>
  <c r="E36" i="1"/>
  <c r="C32" i="1"/>
  <c r="B32" i="1"/>
  <c r="L31" i="1"/>
  <c r="K31" i="1"/>
  <c r="M31" i="1"/>
  <c r="J31" i="1"/>
  <c r="G31" i="1"/>
  <c r="D31" i="1"/>
  <c r="L30" i="1"/>
  <c r="K30" i="1"/>
  <c r="J30" i="1"/>
  <c r="G30" i="1"/>
  <c r="D30" i="1"/>
  <c r="L29" i="1"/>
  <c r="K29" i="1"/>
  <c r="M29" i="1"/>
  <c r="J29" i="1"/>
  <c r="J32" i="1"/>
  <c r="G29" i="1"/>
  <c r="D29" i="1"/>
  <c r="L28" i="1"/>
  <c r="K28" i="1"/>
  <c r="M28" i="1"/>
  <c r="J28" i="1"/>
  <c r="G28" i="1"/>
  <c r="D28" i="1"/>
  <c r="D32" i="1"/>
  <c r="L27" i="1"/>
  <c r="K27" i="1"/>
  <c r="M27" i="1"/>
  <c r="M32" i="1"/>
  <c r="J27" i="1"/>
  <c r="G27" i="1"/>
  <c r="G32" i="1"/>
  <c r="D27" i="1"/>
  <c r="I24" i="1"/>
  <c r="H24" i="1"/>
  <c r="F24" i="1"/>
  <c r="E24" i="1"/>
  <c r="C24" i="1"/>
  <c r="B24" i="1"/>
  <c r="L23" i="1"/>
  <c r="M23" i="1"/>
  <c r="K23" i="1"/>
  <c r="J23" i="1"/>
  <c r="L22" i="1"/>
  <c r="K22" i="1"/>
  <c r="M22" i="1"/>
  <c r="J22" i="1"/>
  <c r="G22" i="1"/>
  <c r="D22" i="1"/>
  <c r="L21" i="1"/>
  <c r="M21" i="1"/>
  <c r="K21" i="1"/>
  <c r="J21" i="1"/>
  <c r="G21" i="1"/>
  <c r="D21" i="1"/>
  <c r="L20" i="1"/>
  <c r="K20" i="1"/>
  <c r="J20" i="1"/>
  <c r="G20" i="1"/>
  <c r="D20" i="1"/>
  <c r="L19" i="1"/>
  <c r="K19" i="1"/>
  <c r="K24" i="1"/>
  <c r="J19" i="1"/>
  <c r="J24" i="1"/>
  <c r="G19" i="1"/>
  <c r="D19" i="1"/>
  <c r="I16" i="1"/>
  <c r="H16" i="1"/>
  <c r="H36" i="1"/>
  <c r="F16" i="1"/>
  <c r="E16" i="1"/>
  <c r="C16" i="1"/>
  <c r="B16" i="1"/>
  <c r="B36" i="1"/>
  <c r="J15" i="1"/>
  <c r="L14" i="1"/>
  <c r="K14" i="1"/>
  <c r="M14" i="1"/>
  <c r="J14" i="1"/>
  <c r="G14" i="1"/>
  <c r="D14" i="1"/>
  <c r="L13" i="1"/>
  <c r="M13" i="1"/>
  <c r="K13" i="1"/>
  <c r="J13" i="1"/>
  <c r="G13" i="1"/>
  <c r="D13" i="1"/>
  <c r="L12" i="1"/>
  <c r="K12" i="1"/>
  <c r="J12" i="1"/>
  <c r="G12" i="1"/>
  <c r="D12" i="1"/>
  <c r="L11" i="1"/>
  <c r="K11" i="1"/>
  <c r="M11" i="1"/>
  <c r="J11" i="1"/>
  <c r="G11" i="1"/>
  <c r="D11" i="1"/>
  <c r="L10" i="1"/>
  <c r="K10" i="1"/>
  <c r="J10" i="1"/>
  <c r="G10" i="1"/>
  <c r="D10" i="1"/>
  <c r="L9" i="1"/>
  <c r="K9" i="1"/>
  <c r="J9" i="1"/>
  <c r="G9" i="1"/>
  <c r="G16" i="1"/>
  <c r="D9" i="1"/>
  <c r="L8" i="1"/>
  <c r="K8" i="1"/>
  <c r="M8" i="1"/>
  <c r="J8" i="1"/>
  <c r="G8" i="1"/>
  <c r="D8" i="1"/>
  <c r="L7" i="1"/>
  <c r="K7" i="1"/>
  <c r="M7" i="1"/>
  <c r="J7" i="1"/>
  <c r="G7" i="1"/>
  <c r="L6" i="1"/>
  <c r="L16" i="1"/>
  <c r="K6" i="1"/>
  <c r="J6" i="1"/>
  <c r="G6" i="1"/>
  <c r="D6" i="1"/>
  <c r="M9" i="1"/>
  <c r="D16" i="1"/>
  <c r="D36" i="1"/>
  <c r="M12" i="1"/>
  <c r="F36" i="1"/>
  <c r="D24" i="1"/>
  <c r="G24" i="1"/>
  <c r="J16" i="1"/>
  <c r="J36" i="1"/>
  <c r="K16" i="1"/>
  <c r="I36" i="1"/>
  <c r="L32" i="1"/>
  <c r="M30" i="1"/>
  <c r="C36" i="1"/>
  <c r="M6" i="1"/>
  <c r="M20" i="1"/>
  <c r="B6" i="9"/>
  <c r="C4" i="5"/>
  <c r="C15" i="5"/>
  <c r="B4" i="5"/>
  <c r="D4" i="5"/>
  <c r="D15" i="5"/>
  <c r="C10" i="5"/>
  <c r="C9" i="5"/>
  <c r="C12" i="5"/>
  <c r="B12" i="5"/>
  <c r="B9" i="5"/>
  <c r="B10" i="5"/>
  <c r="D5" i="5"/>
  <c r="D6" i="5"/>
  <c r="D7" i="5"/>
  <c r="D8" i="5"/>
  <c r="D10" i="5"/>
  <c r="D11" i="5"/>
  <c r="D13" i="5"/>
  <c r="D14" i="5"/>
  <c r="B15" i="5"/>
  <c r="D12" i="5"/>
  <c r="D9" i="5"/>
  <c r="M16" i="1"/>
  <c r="M36" i="1"/>
  <c r="G36" i="1"/>
  <c r="K32" i="1"/>
  <c r="K36" i="1"/>
  <c r="M19" i="1"/>
  <c r="M24" i="1"/>
  <c r="L24" i="1"/>
  <c r="L36" i="1"/>
  <c r="D19" i="11"/>
</calcChain>
</file>

<file path=xl/sharedStrings.xml><?xml version="1.0" encoding="utf-8"?>
<sst xmlns="http://schemas.openxmlformats.org/spreadsheetml/2006/main" count="146" uniqueCount="95">
  <si>
    <t>Recrutement
par la voie contractuelle
art. 27 de la loi 84-16</t>
  </si>
  <si>
    <t>Recrutement
par concours externe
de droit commun</t>
  </si>
  <si>
    <t xml:space="preserve">Recrutement par contrats
art 4 et 6 L84-16 </t>
  </si>
  <si>
    <t>Total recrutements effectués</t>
  </si>
  <si>
    <t>Hommes</t>
  </si>
  <si>
    <t>Femmes</t>
  </si>
  <si>
    <t>Total</t>
  </si>
  <si>
    <t>Catégorie A</t>
  </si>
  <si>
    <t>Personnels enseignants 1er degré (secteur public)</t>
  </si>
  <si>
    <t>Personnels enseignants 2d degré ( secteur public)</t>
  </si>
  <si>
    <t>Personnels enseignants 1er degré (secteur privé)</t>
  </si>
  <si>
    <t xml:space="preserve">Attaché </t>
  </si>
  <si>
    <t>Médecin</t>
  </si>
  <si>
    <t>Total  Catégorie A</t>
  </si>
  <si>
    <t>Catégorie B</t>
  </si>
  <si>
    <t>Infirmier</t>
  </si>
  <si>
    <t>Assistant de service social</t>
  </si>
  <si>
    <t>Total  Catégorie B</t>
  </si>
  <si>
    <t>Catégorie C</t>
  </si>
  <si>
    <t>Total  Catégorie C</t>
  </si>
  <si>
    <t>Total Catégories A, B et C</t>
  </si>
  <si>
    <t>Personnels enseignants 2d degré ( secteur privé)</t>
  </si>
  <si>
    <t>TOTAL</t>
  </si>
  <si>
    <t>Accidentés du travail titulaires d'une rente pour incapacité permanente d'au moins 10%</t>
  </si>
  <si>
    <t>Agents frappés d'une incapacité d'au moins 2/3</t>
  </si>
  <si>
    <t>Agents reclassés ou assimilés</t>
  </si>
  <si>
    <t>Handicapés CDAPH non compris dans les catégories ci-dessus</t>
  </si>
  <si>
    <t>Ratio</t>
  </si>
  <si>
    <t>DGRH-MIPH</t>
  </si>
  <si>
    <t>Type de bénéficiare</t>
  </si>
  <si>
    <t>Agents recrutés par la voie des emplois réservés</t>
  </si>
  <si>
    <t>Fonctionnaires titulaires d'une allocation temporaire d'invalidité</t>
  </si>
  <si>
    <t xml:space="preserve"> - dont agents titulaires d'une AAH</t>
  </si>
  <si>
    <t xml:space="preserve"> - dont agents titulaires d'une carte d'invalidité</t>
  </si>
  <si>
    <t>II - Répartition par tranches d'âge</t>
  </si>
  <si>
    <t>Effectifs</t>
  </si>
  <si>
    <t>Effectif total rémunéré au 1er janvier</t>
  </si>
  <si>
    <t xml:space="preserve">  - dont anciens militaires titulaires d'une pension militaire d'invalidité et assimilés (veuves de guerre...)</t>
  </si>
  <si>
    <t xml:space="preserve">  - dont anciens militaires non titulaires d'une pension militaire d'invalidité </t>
  </si>
  <si>
    <t>I - Fonctionnaire</t>
  </si>
  <si>
    <t>II - Stagiaire</t>
  </si>
  <si>
    <t>Total I+II</t>
  </si>
  <si>
    <t>III - Contractuels</t>
  </si>
  <si>
    <t>Total I+II+III</t>
  </si>
  <si>
    <t>Nombre d'agents en situation de handicap</t>
  </si>
  <si>
    <t>II
Dont recrutements d'agents en situation
de handicap</t>
  </si>
  <si>
    <t>SAENES classe normale</t>
  </si>
  <si>
    <t>SAENES classe supérieure</t>
  </si>
  <si>
    <t>Adjoint administratif 1ère classe</t>
  </si>
  <si>
    <t>Ingénieur d'études RF</t>
  </si>
  <si>
    <t>Technicien RF</t>
  </si>
  <si>
    <t>Adjoint technique principal RF 2ème classe</t>
  </si>
  <si>
    <t>I
Total des recrutements par concours
externe</t>
  </si>
  <si>
    <t>de 25 à 40 ans</t>
  </si>
  <si>
    <t>de 41 à 55 ans</t>
  </si>
  <si>
    <t>+ de 55 ans</t>
  </si>
  <si>
    <t>- de 25 ans</t>
  </si>
  <si>
    <r>
      <t>Note : effectifs au 1</t>
    </r>
    <r>
      <rPr>
        <vertAlign val="superscript"/>
        <sz val="10"/>
        <color indexed="8"/>
        <rFont val="Arial"/>
        <family val="2"/>
      </rPr>
      <t>er</t>
    </r>
    <r>
      <rPr>
        <sz val="10"/>
        <color indexed="8"/>
        <rFont val="Arial"/>
        <family val="2"/>
      </rPr>
      <t xml:space="preserve"> janvier de l’année considérée.</t>
    </r>
  </si>
  <si>
    <t>Evolution (en %)</t>
  </si>
  <si>
    <t>Indicateur parité</t>
  </si>
  <si>
    <t>2016/2017</t>
  </si>
  <si>
    <r>
      <t xml:space="preserve">EDUCATION NATIONALE
</t>
    </r>
    <r>
      <rPr>
        <sz val="10"/>
        <rFont val="Arial"/>
        <family val="2"/>
      </rPr>
      <t>(Mission enseignement scolaire)</t>
    </r>
  </si>
  <si>
    <t>total</t>
  </si>
  <si>
    <t>Informaticien de haut niveau</t>
  </si>
  <si>
    <t>Adjoint technique RF 2ème classe</t>
  </si>
  <si>
    <t>Contractuel ASS</t>
  </si>
  <si>
    <t>Champ : personnels rémunérés par l'Education nationale</t>
  </si>
  <si>
    <t>Personnels enseignants 1er degré privé</t>
  </si>
  <si>
    <t>Personnels enseignants 2d degré public</t>
  </si>
  <si>
    <t>Personnels enseignants 2d degré privé</t>
  </si>
  <si>
    <t xml:space="preserve">Adjoint administratif </t>
  </si>
  <si>
    <t>Ratio II/I en %</t>
  </si>
  <si>
    <t>2017/2018</t>
  </si>
  <si>
    <t>2016/2018</t>
  </si>
  <si>
    <t>4,8</t>
  </si>
  <si>
    <t>-1</t>
  </si>
  <si>
    <t>10,3</t>
  </si>
  <si>
    <t>Apprentis</t>
  </si>
  <si>
    <t>Total Catégories A, B, C et Apprentis</t>
  </si>
  <si>
    <t>Adjoint administratif principal 2ème classe</t>
  </si>
  <si>
    <t>78,3</t>
  </si>
  <si>
    <t>21,7</t>
  </si>
  <si>
    <r>
      <t>Part (</t>
    </r>
    <r>
      <rPr>
        <sz val="10"/>
        <color indexed="60"/>
        <rFont val="Arial"/>
        <family val="2"/>
      </rPr>
      <t>en %)</t>
    </r>
  </si>
  <si>
    <r>
      <t>Titulaires de la RQTH</t>
    </r>
    <r>
      <rPr>
        <vertAlign val="superscript"/>
        <sz val="10"/>
        <rFont val="Arial"/>
        <family val="2"/>
      </rPr>
      <t>1</t>
    </r>
  </si>
  <si>
    <r>
      <rPr>
        <b/>
        <sz val="10"/>
        <rFont val="Arial"/>
        <family val="2"/>
      </rPr>
      <t>1.</t>
    </r>
    <r>
      <rPr>
        <sz val="10"/>
        <rFont val="Arial"/>
        <family val="2"/>
      </rPr>
      <t>Reconnaissance de la qualité de travailleur handicapé délivré par la MDPH</t>
    </r>
  </si>
  <si>
    <r>
      <t>Personnels enseignants 1er degré public</t>
    </r>
    <r>
      <rPr>
        <vertAlign val="superscript"/>
        <sz val="10"/>
        <rFont val="Arial"/>
        <family val="2"/>
      </rPr>
      <t>1</t>
    </r>
  </si>
  <si>
    <r>
      <t xml:space="preserve">1. </t>
    </r>
    <r>
      <rPr>
        <sz val="10"/>
        <rFont val="Arial"/>
        <family val="2"/>
      </rPr>
      <t>Hors 400 admis  Créteil et 250 admis Versailles aux concours supplémentaires</t>
    </r>
  </si>
  <si>
    <t>Part (en %)</t>
  </si>
  <si>
    <t>Tableau 11-6  Recrutement des agents en situation de handicap par concours, en 2018</t>
  </si>
  <si>
    <t>Figure  11-1  Répartition par tranches d'âge  des agents en situation de handicap, en 2018,  en %</t>
  </si>
  <si>
    <t>Tableau 11-3  Répartition par statut et par categorie des agents en situation de handicap, en 2018</t>
  </si>
  <si>
    <t>Tableau 11-4 - Effectif des agents en situation de handicap par type de bénéficiaire, en 2018</t>
  </si>
  <si>
    <t>Tableau 11-5  - Recrutement des agents en situation de handicap par catégorie, filière, corps et modalités de recrutement,  en 2018</t>
  </si>
  <si>
    <r>
      <t>Tableau  11.2  Répartition</t>
    </r>
    <r>
      <rPr>
        <b/>
        <strike/>
        <sz val="10"/>
        <rFont val="Arial"/>
        <family val="2"/>
      </rPr>
      <t xml:space="preserve"> </t>
    </r>
    <r>
      <rPr>
        <b/>
        <sz val="10"/>
        <rFont val="Arial"/>
        <family val="2"/>
      </rPr>
      <t xml:space="preserve"> par sexe des agents en situation de handicap, en 2018</t>
    </r>
  </si>
  <si>
    <t>Tableau 11-1  Nombre d'agents en situation de handicap rapporté à l'effectif total des agents rémunérés, année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</si>
</sst>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* #,##0.00\ &quot;€&quot;_-;\-* #,##0.00\ &quot;€&quot;_-;_-* &quot;-&quot;??\ &quot;€&quot;_-;_-@_-"/>
    <numFmt numFmtId="165" formatCode="0.0%"/>
    <numFmt numFmtId="167" formatCode="0.0000"/>
    <numFmt numFmtId="173" formatCode="0.0"/>
    <numFmt numFmtId="178" formatCode="#,##0.00\ &quot;€&quot;"/>
  </numFmts>
  <fonts count="28" x14ac:knownFonts="1">
    <font>
      <sz val="10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color indexed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sz val="10"/>
      <name val="Times New Roman"/>
      <family val="1"/>
    </font>
    <font>
      <i/>
      <sz val="10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sz val="10"/>
      <color indexed="8"/>
      <name val="Arial"/>
      <family val="2"/>
    </font>
    <font>
      <vertAlign val="superscript"/>
      <sz val="10"/>
      <color indexed="8"/>
      <name val="Arial"/>
      <family val="2"/>
    </font>
    <font>
      <b/>
      <strike/>
      <sz val="10"/>
      <name val="Arial"/>
      <family val="2"/>
    </font>
    <font>
      <sz val="9"/>
      <name val="Arial"/>
      <family val="2"/>
    </font>
    <font>
      <sz val="10"/>
      <color indexed="60"/>
      <name val="Arial"/>
      <family val="2"/>
    </font>
    <font>
      <vertAlign val="superscript"/>
      <sz val="10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10"/>
      <color rgb="FF000000"/>
      <name val="Arial"/>
      <family val="2"/>
    </font>
    <font>
      <b/>
      <i/>
      <sz val="11"/>
      <color rgb="FFFF0000"/>
      <name val="Arial"/>
      <family val="2"/>
    </font>
    <font>
      <sz val="10"/>
      <color theme="0" tint="-0.14999847407452621"/>
      <name val="Arial"/>
      <family val="2"/>
    </font>
    <font>
      <b/>
      <i/>
      <sz val="10"/>
      <color theme="1"/>
      <name val="Arial"/>
      <family val="2"/>
    </font>
    <font>
      <b/>
      <sz val="9"/>
      <color theme="0"/>
      <name val="Arial"/>
      <family val="2"/>
    </font>
    <font>
      <i/>
      <sz val="10"/>
      <color theme="1"/>
      <name val="Arial"/>
      <family val="2"/>
    </font>
    <font>
      <i/>
      <sz val="10"/>
      <color theme="0" tint="-0.1499984740745262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3" tint="0.59996337778862885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149967955565050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3">
    <xf numFmtId="0" fontId="0" fillId="0" borderId="0"/>
    <xf numFmtId="44" fontId="9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7" fillId="0" borderId="0"/>
    <xf numFmtId="0" fontId="10" fillId="0" borderId="0"/>
    <xf numFmtId="0" fontId="7" fillId="0" borderId="0"/>
    <xf numFmtId="0" fontId="9" fillId="0" borderId="0"/>
    <xf numFmtId="0" fontId="4" fillId="0" borderId="0"/>
    <xf numFmtId="9" fontId="17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75">
    <xf numFmtId="0" fontId="0" fillId="0" borderId="0" xfId="0"/>
    <xf numFmtId="0" fontId="1" fillId="0" borderId="0" xfId="0" applyFont="1" applyFill="1" applyBorder="1" applyAlignment="1">
      <alignment vertical="center" wrapText="1"/>
    </xf>
    <xf numFmtId="0" fontId="20" fillId="0" borderId="0" xfId="0" applyFont="1" applyFill="1" applyBorder="1" applyAlignment="1">
      <alignment vertical="center" wrapText="1"/>
    </xf>
    <xf numFmtId="0" fontId="20" fillId="0" borderId="0" xfId="0" applyFont="1"/>
    <xf numFmtId="0" fontId="3" fillId="0" borderId="0" xfId="0" applyFont="1" applyFill="1" applyBorder="1"/>
    <xf numFmtId="0" fontId="3" fillId="0" borderId="0" xfId="0" applyFont="1" applyFill="1" applyBorder="1" applyAlignment="1">
      <alignment horizontal="center" vertical="center" wrapText="1"/>
    </xf>
    <xf numFmtId="3" fontId="6" fillId="0" borderId="0" xfId="0" applyNumberFormat="1" applyFont="1" applyFill="1" applyBorder="1" applyAlignment="1" applyProtection="1">
      <alignment horizontal="right" wrapText="1"/>
    </xf>
    <xf numFmtId="0" fontId="2" fillId="0" borderId="0" xfId="0" applyFont="1" applyFill="1" applyBorder="1" applyAlignment="1">
      <alignment horizontal="right"/>
    </xf>
    <xf numFmtId="3" fontId="4" fillId="0" borderId="0" xfId="0" applyNumberFormat="1" applyFont="1" applyFill="1" applyBorder="1"/>
    <xf numFmtId="0" fontId="20" fillId="0" borderId="0" xfId="0" applyFont="1" applyAlignment="1">
      <alignment horizontal="right"/>
    </xf>
    <xf numFmtId="0" fontId="5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right" vertical="center" wrapText="1"/>
    </xf>
    <xf numFmtId="0" fontId="0" fillId="0" borderId="0" xfId="0" applyFont="1" applyFill="1"/>
    <xf numFmtId="3" fontId="3" fillId="0" borderId="2" xfId="0" applyNumberFormat="1" applyFont="1" applyFill="1" applyBorder="1" applyAlignment="1" applyProtection="1">
      <alignment horizontal="right" vertical="center" wrapText="1"/>
      <protection locked="0"/>
    </xf>
    <xf numFmtId="0" fontId="4" fillId="0" borderId="0" xfId="0" applyFont="1"/>
    <xf numFmtId="0" fontId="4" fillId="0" borderId="0" xfId="0" applyFont="1" applyFill="1" applyBorder="1" applyAlignment="1">
      <alignment horizontal="right"/>
    </xf>
    <xf numFmtId="0" fontId="4" fillId="0" borderId="0" xfId="0" applyFont="1" applyFill="1" applyBorder="1"/>
    <xf numFmtId="3" fontId="4" fillId="0" borderId="0" xfId="0" applyNumberFormat="1" applyFont="1" applyFill="1" applyBorder="1" applyAlignment="1">
      <alignment horizontal="right"/>
    </xf>
    <xf numFmtId="0" fontId="0" fillId="0" borderId="0" xfId="0" applyFont="1" applyAlignment="1">
      <alignment vertical="center" wrapText="1"/>
    </xf>
    <xf numFmtId="0" fontId="4" fillId="0" borderId="0" xfId="0" applyFont="1" applyFill="1" applyBorder="1" applyAlignment="1">
      <alignment horizontal="center" vertical="center" wrapText="1"/>
    </xf>
    <xf numFmtId="3" fontId="4" fillId="0" borderId="1" xfId="0" applyNumberFormat="1" applyFont="1" applyFill="1" applyBorder="1" applyAlignment="1">
      <alignment horizontal="right" vertical="center" wrapText="1"/>
    </xf>
    <xf numFmtId="0" fontId="0" fillId="0" borderId="0" xfId="0" applyFont="1"/>
    <xf numFmtId="0" fontId="0" fillId="0" borderId="3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1" xfId="0" applyFont="1" applyBorder="1" applyAlignment="1">
      <alignment horizontal="center" vertical="center" wrapText="1"/>
    </xf>
    <xf numFmtId="167" fontId="20" fillId="0" borderId="0" xfId="0" applyNumberFormat="1" applyFont="1"/>
    <xf numFmtId="0" fontId="2" fillId="0" borderId="4" xfId="0" applyFont="1" applyBorder="1" applyAlignment="1">
      <alignment horizontal="left"/>
    </xf>
    <xf numFmtId="0" fontId="4" fillId="0" borderId="0" xfId="0" applyFont="1" applyFill="1" applyBorder="1" applyAlignment="1">
      <alignment horizontal="right" vertical="center" wrapText="1"/>
    </xf>
    <xf numFmtId="3" fontId="5" fillId="0" borderId="1" xfId="0" applyNumberFormat="1" applyFont="1" applyFill="1" applyBorder="1" applyAlignment="1">
      <alignment horizontal="right" vertical="center" wrapText="1"/>
    </xf>
    <xf numFmtId="3" fontId="4" fillId="2" borderId="1" xfId="0" applyNumberFormat="1" applyFont="1" applyFill="1" applyBorder="1" applyAlignment="1">
      <alignment horizontal="right" vertical="center" wrapText="1"/>
    </xf>
    <xf numFmtId="0" fontId="19" fillId="2" borderId="1" xfId="0" applyFont="1" applyFill="1" applyBorder="1" applyAlignment="1">
      <alignment horizontal="left" vertical="center" wrapText="1"/>
    </xf>
    <xf numFmtId="3" fontId="19" fillId="2" borderId="1" xfId="0" applyNumberFormat="1" applyFont="1" applyFill="1" applyBorder="1" applyAlignment="1">
      <alignment horizontal="right" vertical="center" wrapText="1"/>
    </xf>
    <xf numFmtId="0" fontId="5" fillId="0" borderId="0" xfId="0" applyFont="1" applyBorder="1" applyAlignment="1">
      <alignment horizontal="left" vertical="top"/>
    </xf>
    <xf numFmtId="0" fontId="20" fillId="0" borderId="0" xfId="0" applyFont="1" applyAlignment="1">
      <alignment horizontal="right" vertical="center" wrapText="1"/>
    </xf>
    <xf numFmtId="3" fontId="0" fillId="0" borderId="0" xfId="0" applyNumberFormat="1" applyFont="1" applyFill="1"/>
    <xf numFmtId="0" fontId="0" fillId="0" borderId="0" xfId="0" applyFont="1" applyAlignment="1">
      <alignment horizontal="left" vertical="center" wrapText="1"/>
    </xf>
    <xf numFmtId="0" fontId="0" fillId="0" borderId="0" xfId="0" applyFont="1" applyAlignment="1">
      <alignment horizontal="right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10" fontId="5" fillId="0" borderId="0" xfId="9" applyNumberFormat="1" applyFont="1" applyBorder="1" applyAlignment="1">
      <alignment horizontal="left" vertical="top"/>
    </xf>
    <xf numFmtId="0" fontId="0" fillId="0" borderId="1" xfId="0" applyFont="1" applyBorder="1" applyAlignment="1">
      <alignment vertical="center" wrapText="1"/>
    </xf>
    <xf numFmtId="0" fontId="0" fillId="0" borderId="1" xfId="0" applyFont="1" applyBorder="1" applyAlignment="1">
      <alignment horizontal="left" vertical="center" wrapText="1"/>
    </xf>
    <xf numFmtId="3" fontId="0" fillId="0" borderId="1" xfId="0" applyNumberFormat="1" applyFont="1" applyBorder="1" applyAlignment="1">
      <alignment horizontal="right" vertical="center" wrapText="1"/>
    </xf>
    <xf numFmtId="0" fontId="4" fillId="0" borderId="5" xfId="0" applyFont="1" applyFill="1" applyBorder="1" applyAlignment="1">
      <alignment vertical="center" wrapText="1"/>
    </xf>
    <xf numFmtId="0" fontId="8" fillId="0" borderId="6" xfId="0" applyFont="1" applyFill="1" applyBorder="1" applyAlignment="1">
      <alignment horizontal="left" vertical="center" wrapText="1"/>
    </xf>
    <xf numFmtId="0" fontId="8" fillId="0" borderId="7" xfId="0" applyFont="1" applyFill="1" applyBorder="1" applyAlignment="1">
      <alignment horizontal="left" vertical="center" wrapText="1"/>
    </xf>
    <xf numFmtId="49" fontId="8" fillId="0" borderId="6" xfId="0" applyNumberFormat="1" applyFont="1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19" fillId="0" borderId="1" xfId="0" applyFont="1" applyFill="1" applyBorder="1" applyAlignment="1">
      <alignment horizontal="left" vertical="center" wrapText="1"/>
    </xf>
    <xf numFmtId="3" fontId="19" fillId="0" borderId="1" xfId="0" applyNumberFormat="1" applyFont="1" applyFill="1" applyBorder="1" applyAlignment="1">
      <alignment horizontal="right" vertical="center" wrapText="1"/>
    </xf>
    <xf numFmtId="0" fontId="0" fillId="0" borderId="0" xfId="0" applyFont="1" applyFill="1" applyAlignment="1">
      <alignment vertical="center" wrapText="1"/>
    </xf>
    <xf numFmtId="165" fontId="17" fillId="0" borderId="0" xfId="9" applyNumberFormat="1" applyFont="1" applyFill="1"/>
    <xf numFmtId="9" fontId="20" fillId="0" borderId="0" xfId="9" applyFont="1" applyFill="1" applyBorder="1" applyAlignment="1">
      <alignment vertical="center" wrapText="1"/>
    </xf>
    <xf numFmtId="3" fontId="20" fillId="0" borderId="0" xfId="0" applyNumberFormat="1" applyFont="1"/>
    <xf numFmtId="0" fontId="21" fillId="0" borderId="0" xfId="0" applyFont="1"/>
    <xf numFmtId="16" fontId="0" fillId="0" borderId="0" xfId="0" applyNumberFormat="1" applyAlignment="1">
      <alignment horizontal="left" vertical="top"/>
    </xf>
    <xf numFmtId="0" fontId="0" fillId="3" borderId="1" xfId="0" applyFont="1" applyFill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0" borderId="0" xfId="0" applyFont="1" applyAlignment="1">
      <alignment horizontal="right"/>
    </xf>
    <xf numFmtId="0" fontId="0" fillId="3" borderId="1" xfId="0" applyFont="1" applyFill="1" applyBorder="1" applyAlignment="1">
      <alignment vertical="center" wrapText="1"/>
    </xf>
    <xf numFmtId="0" fontId="19" fillId="4" borderId="1" xfId="0" applyFont="1" applyFill="1" applyBorder="1" applyAlignment="1">
      <alignment horizontal="left" vertical="center" wrapText="1"/>
    </xf>
    <xf numFmtId="0" fontId="0" fillId="3" borderId="1" xfId="0" applyFont="1" applyFill="1" applyBorder="1" applyAlignment="1">
      <alignment horizontal="left" vertical="center" wrapText="1"/>
    </xf>
    <xf numFmtId="173" fontId="0" fillId="0" borderId="1" xfId="0" applyNumberFormat="1" applyFont="1" applyBorder="1" applyAlignment="1">
      <alignment vertical="center" wrapText="1"/>
    </xf>
    <xf numFmtId="0" fontId="5" fillId="3" borderId="8" xfId="0" applyFont="1" applyFill="1" applyBorder="1" applyAlignment="1">
      <alignment horizontal="center" vertical="center" wrapText="1"/>
    </xf>
    <xf numFmtId="3" fontId="5" fillId="3" borderId="8" xfId="0" applyNumberFormat="1" applyFont="1" applyFill="1" applyBorder="1" applyAlignment="1">
      <alignment horizontal="center" vertical="center" wrapText="1"/>
    </xf>
    <xf numFmtId="0" fontId="22" fillId="0" borderId="0" xfId="0" applyFont="1" applyFill="1"/>
    <xf numFmtId="0" fontId="22" fillId="0" borderId="0" xfId="0" applyFont="1" applyAlignment="1">
      <alignment horizontal="center" vertical="center" wrapText="1"/>
    </xf>
    <xf numFmtId="0" fontId="22" fillId="0" borderId="0" xfId="0" applyFont="1" applyAlignment="1">
      <alignment vertical="center" wrapText="1"/>
    </xf>
    <xf numFmtId="0" fontId="5" fillId="3" borderId="8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center" vertical="center" wrapText="1"/>
    </xf>
    <xf numFmtId="3" fontId="0" fillId="0" borderId="1" xfId="0" applyNumberFormat="1" applyFont="1" applyFill="1" applyBorder="1" applyAlignment="1">
      <alignment vertical="center" wrapText="1"/>
    </xf>
    <xf numFmtId="3" fontId="0" fillId="0" borderId="1" xfId="0" applyNumberFormat="1" applyFont="1" applyBorder="1" applyAlignment="1">
      <alignment vertical="center" wrapText="1"/>
    </xf>
    <xf numFmtId="10" fontId="23" fillId="2" borderId="1" xfId="0" applyNumberFormat="1" applyFont="1" applyFill="1" applyBorder="1" applyAlignment="1">
      <alignment vertical="center" wrapText="1"/>
    </xf>
    <xf numFmtId="178" fontId="0" fillId="0" borderId="0" xfId="0" applyNumberFormat="1" applyFont="1" applyAlignment="1">
      <alignment horizontal="left" vertical="center" wrapText="1"/>
    </xf>
    <xf numFmtId="9" fontId="17" fillId="0" borderId="0" xfId="9" applyFont="1" applyAlignment="1">
      <alignment horizontal="left" vertical="center" wrapText="1"/>
    </xf>
    <xf numFmtId="0" fontId="0" fillId="0" borderId="1" xfId="0" applyFont="1" applyFill="1" applyBorder="1"/>
    <xf numFmtId="3" fontId="24" fillId="0" borderId="1" xfId="0" applyNumberFormat="1" applyFont="1" applyFill="1" applyBorder="1"/>
    <xf numFmtId="0" fontId="4" fillId="0" borderId="9" xfId="0" applyFont="1" applyFill="1" applyBorder="1" applyAlignment="1">
      <alignment vertical="center" wrapText="1"/>
    </xf>
    <xf numFmtId="0" fontId="4" fillId="0" borderId="8" xfId="0" applyFont="1" applyFill="1" applyBorder="1" applyAlignment="1">
      <alignment vertical="center" wrapText="1"/>
    </xf>
    <xf numFmtId="0" fontId="14" fillId="0" borderId="10" xfId="0" applyFont="1" applyFill="1" applyBorder="1" applyAlignment="1">
      <alignment horizontal="left" vertical="center" wrapText="1" indent="2"/>
    </xf>
    <xf numFmtId="0" fontId="4" fillId="4" borderId="10" xfId="0" applyFont="1" applyFill="1" applyBorder="1" applyAlignment="1">
      <alignment vertical="center" wrapText="1"/>
    </xf>
    <xf numFmtId="0" fontId="14" fillId="0" borderId="11" xfId="0" applyFont="1" applyFill="1" applyBorder="1" applyAlignment="1">
      <alignment horizontal="left" vertical="center" wrapText="1" indent="2"/>
    </xf>
    <xf numFmtId="0" fontId="4" fillId="4" borderId="11" xfId="0" applyFont="1" applyFill="1" applyBorder="1" applyAlignment="1">
      <alignment vertical="center" wrapText="1"/>
    </xf>
    <xf numFmtId="0" fontId="4" fillId="0" borderId="11" xfId="0" applyFont="1" applyFill="1" applyBorder="1" applyAlignment="1">
      <alignment horizontal="left" vertical="center" wrapText="1" indent="2"/>
    </xf>
    <xf numFmtId="0" fontId="4" fillId="0" borderId="10" xfId="0" applyFont="1" applyFill="1" applyBorder="1" applyAlignment="1">
      <alignment horizontal="left" vertical="center" wrapText="1" indent="2"/>
    </xf>
    <xf numFmtId="0" fontId="4" fillId="4" borderId="12" xfId="0" applyFont="1" applyFill="1" applyBorder="1" applyAlignment="1">
      <alignment vertical="center" wrapText="1"/>
    </xf>
    <xf numFmtId="0" fontId="5" fillId="0" borderId="9" xfId="0" applyFont="1" applyFill="1" applyBorder="1" applyAlignment="1">
      <alignment horizontal="left" vertical="center" wrapText="1"/>
    </xf>
    <xf numFmtId="0" fontId="4" fillId="0" borderId="9" xfId="0" applyFont="1" applyFill="1" applyBorder="1" applyAlignment="1">
      <alignment horizontal="left" vertical="center" wrapText="1" indent="2"/>
    </xf>
    <xf numFmtId="0" fontId="4" fillId="0" borderId="12" xfId="0" applyFont="1" applyFill="1" applyBorder="1" applyAlignment="1">
      <alignment horizontal="left" vertical="center" wrapText="1" indent="2"/>
    </xf>
    <xf numFmtId="0" fontId="4" fillId="0" borderId="9" xfId="0" applyFont="1" applyFill="1" applyBorder="1" applyAlignment="1">
      <alignment horizontal="left" vertical="center" wrapText="1"/>
    </xf>
    <xf numFmtId="0" fontId="4" fillId="0" borderId="13" xfId="0" applyFont="1" applyFill="1" applyBorder="1" applyAlignment="1">
      <alignment horizontal="left" vertical="center" wrapText="1" indent="2"/>
    </xf>
    <xf numFmtId="0" fontId="4" fillId="4" borderId="13" xfId="0" applyFont="1" applyFill="1" applyBorder="1" applyAlignment="1">
      <alignment vertical="center" wrapText="1"/>
    </xf>
    <xf numFmtId="0" fontId="0" fillId="0" borderId="1" xfId="0" applyFont="1" applyBorder="1" applyAlignment="1">
      <alignment horizontal="right" vertical="center" wrapText="1"/>
    </xf>
    <xf numFmtId="3" fontId="19" fillId="0" borderId="1" xfId="0" applyNumberFormat="1" applyFont="1" applyBorder="1" applyAlignment="1">
      <alignment horizontal="right" vertical="center" wrapText="1"/>
    </xf>
    <xf numFmtId="9" fontId="17" fillId="0" borderId="0" xfId="9" applyFont="1" applyAlignment="1">
      <alignment horizontal="left" vertical="center" wrapText="1"/>
    </xf>
    <xf numFmtId="9" fontId="17" fillId="0" borderId="0" xfId="9" applyFont="1" applyFill="1"/>
    <xf numFmtId="3" fontId="4" fillId="0" borderId="0" xfId="0" applyNumberFormat="1" applyFont="1" applyFill="1" applyBorder="1" applyAlignment="1">
      <alignment horizontal="center" vertical="center" wrapText="1"/>
    </xf>
    <xf numFmtId="3" fontId="19" fillId="4" borderId="1" xfId="0" applyNumberFormat="1" applyFont="1" applyFill="1" applyBorder="1" applyAlignment="1">
      <alignment vertical="center" wrapText="1"/>
    </xf>
    <xf numFmtId="0" fontId="25" fillId="5" borderId="0" xfId="0" applyFont="1" applyFill="1" applyAlignment="1">
      <alignment wrapText="1"/>
    </xf>
    <xf numFmtId="0" fontId="0" fillId="3" borderId="1" xfId="0" applyFill="1" applyBorder="1" applyAlignment="1">
      <alignment horizontal="center" vertical="center" wrapText="1"/>
    </xf>
    <xf numFmtId="165" fontId="20" fillId="0" borderId="0" xfId="9" applyNumberFormat="1" applyFont="1"/>
    <xf numFmtId="0" fontId="0" fillId="0" borderId="1" xfId="0" applyFont="1" applyBorder="1" applyAlignment="1">
      <alignment vertical="center"/>
    </xf>
    <xf numFmtId="49" fontId="17" fillId="0" borderId="1" xfId="9" applyNumberFormat="1" applyFont="1" applyBorder="1" applyAlignment="1">
      <alignment horizontal="right" vertical="center"/>
    </xf>
    <xf numFmtId="0" fontId="19" fillId="0" borderId="1" xfId="0" applyFont="1" applyFill="1" applyBorder="1"/>
    <xf numFmtId="165" fontId="4" fillId="0" borderId="1" xfId="9" applyNumberFormat="1" applyFont="1" applyFill="1" applyBorder="1" applyAlignment="1">
      <alignment horizontal="right" vertical="center" wrapText="1"/>
    </xf>
    <xf numFmtId="0" fontId="5" fillId="0" borderId="0" xfId="0" applyFont="1" applyFill="1" applyBorder="1" applyAlignment="1">
      <alignment horizontal="center" vertical="top" wrapText="1"/>
    </xf>
    <xf numFmtId="0" fontId="5" fillId="0" borderId="9" xfId="0" applyFont="1" applyFill="1" applyBorder="1" applyAlignment="1">
      <alignment vertical="center" wrapText="1"/>
    </xf>
    <xf numFmtId="1" fontId="4" fillId="0" borderId="9" xfId="0" applyNumberFormat="1" applyFont="1" applyFill="1" applyBorder="1" applyAlignment="1">
      <alignment vertical="center" wrapText="1"/>
    </xf>
    <xf numFmtId="1" fontId="4" fillId="0" borderId="14" xfId="0" applyNumberFormat="1" applyFont="1" applyFill="1" applyBorder="1" applyAlignment="1">
      <alignment vertical="center" wrapText="1"/>
    </xf>
    <xf numFmtId="0" fontId="5" fillId="0" borderId="15" xfId="0" applyFont="1" applyFill="1" applyBorder="1" applyAlignment="1">
      <alignment vertical="center" wrapText="1"/>
    </xf>
    <xf numFmtId="0" fontId="5" fillId="0" borderId="15" xfId="0" applyFont="1" applyFill="1" applyBorder="1" applyAlignment="1">
      <alignment horizontal="left" vertical="center" wrapText="1"/>
    </xf>
    <xf numFmtId="1" fontId="5" fillId="0" borderId="15" xfId="0" applyNumberFormat="1" applyFont="1" applyFill="1" applyBorder="1" applyAlignment="1">
      <alignment vertical="center" wrapText="1"/>
    </xf>
    <xf numFmtId="0" fontId="0" fillId="6" borderId="1" xfId="0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right" vertical="center" wrapText="1"/>
    </xf>
    <xf numFmtId="0" fontId="21" fillId="0" borderId="1" xfId="0" applyFont="1" applyBorder="1" applyAlignment="1">
      <alignment horizontal="right" vertical="center" wrapText="1"/>
    </xf>
    <xf numFmtId="0" fontId="0" fillId="0" borderId="1" xfId="0" applyFont="1" applyFill="1" applyBorder="1" applyAlignment="1">
      <alignment horizontal="right" vertical="center" wrapText="1"/>
    </xf>
    <xf numFmtId="0" fontId="0" fillId="0" borderId="1" xfId="0" applyFont="1" applyBorder="1" applyAlignment="1">
      <alignment horizontal="right" vertical="center" wrapText="1"/>
    </xf>
    <xf numFmtId="3" fontId="19" fillId="0" borderId="1" xfId="0" applyNumberFormat="1" applyFont="1" applyBorder="1" applyAlignment="1">
      <alignment horizontal="right" vertical="center" wrapText="1"/>
    </xf>
    <xf numFmtId="0" fontId="0" fillId="7" borderId="1" xfId="0" applyFont="1" applyFill="1" applyBorder="1" applyAlignment="1">
      <alignment horizontal="right" vertical="center" wrapText="1"/>
    </xf>
    <xf numFmtId="0" fontId="19" fillId="0" borderId="1" xfId="0" applyFont="1" applyBorder="1" applyAlignment="1">
      <alignment horizontal="right" vertical="center" wrapText="1"/>
    </xf>
    <xf numFmtId="3" fontId="21" fillId="0" borderId="1" xfId="0" applyNumberFormat="1" applyFont="1" applyBorder="1" applyAlignment="1">
      <alignment horizontal="right" vertical="center" wrapText="1"/>
    </xf>
    <xf numFmtId="165" fontId="17" fillId="0" borderId="0" xfId="9" applyNumberFormat="1" applyFont="1" applyAlignment="1">
      <alignment vertical="center" wrapText="1"/>
    </xf>
    <xf numFmtId="3" fontId="0" fillId="0" borderId="0" xfId="0" applyNumberFormat="1" applyFont="1" applyAlignment="1">
      <alignment vertical="center" wrapText="1"/>
    </xf>
    <xf numFmtId="165" fontId="4" fillId="0" borderId="0" xfId="0" applyNumberFormat="1" applyFont="1" applyFill="1" applyBorder="1" applyAlignment="1">
      <alignment horizontal="center" vertical="center" wrapText="1"/>
    </xf>
    <xf numFmtId="3" fontId="4" fillId="0" borderId="0" xfId="0" applyNumberFormat="1" applyFont="1" applyFill="1" applyBorder="1" applyAlignment="1">
      <alignment vertical="center" wrapText="1"/>
    </xf>
    <xf numFmtId="0" fontId="26" fillId="3" borderId="1" xfId="0" applyFont="1" applyFill="1" applyBorder="1" applyAlignment="1">
      <alignment horizontal="center" vertical="center" wrapText="1"/>
    </xf>
    <xf numFmtId="49" fontId="26" fillId="0" borderId="1" xfId="9" applyNumberFormat="1" applyFont="1" applyBorder="1" applyAlignment="1">
      <alignment horizontal="right" vertical="center"/>
    </xf>
    <xf numFmtId="10" fontId="27" fillId="2" borderId="1" xfId="0" applyNumberFormat="1" applyFont="1" applyFill="1" applyBorder="1" applyAlignment="1">
      <alignment vertical="center" wrapText="1"/>
    </xf>
    <xf numFmtId="3" fontId="0" fillId="0" borderId="0" xfId="0" applyNumberFormat="1" applyFont="1"/>
    <xf numFmtId="165" fontId="18" fillId="0" borderId="0" xfId="9" applyNumberFormat="1" applyFont="1" applyFill="1" applyAlignment="1">
      <alignment horizontal="right" vertical="center" wrapText="1"/>
    </xf>
    <xf numFmtId="173" fontId="17" fillId="0" borderId="1" xfId="9" applyNumberFormat="1" applyFont="1" applyBorder="1" applyAlignment="1">
      <alignment vertical="center" wrapText="1"/>
    </xf>
    <xf numFmtId="0" fontId="4" fillId="0" borderId="12" xfId="0" applyFont="1" applyFill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173" fontId="4" fillId="0" borderId="1" xfId="9" applyNumberFormat="1" applyFont="1" applyFill="1" applyBorder="1" applyAlignment="1">
      <alignment horizontal="right" vertical="center" wrapText="1"/>
    </xf>
    <xf numFmtId="173" fontId="4" fillId="2" borderId="1" xfId="0" applyNumberFormat="1" applyFont="1" applyFill="1" applyBorder="1" applyAlignment="1">
      <alignment horizontal="right" vertical="center" wrapText="1"/>
    </xf>
    <xf numFmtId="173" fontId="20" fillId="0" borderId="0" xfId="0" applyNumberFormat="1" applyFont="1"/>
    <xf numFmtId="1" fontId="1" fillId="0" borderId="0" xfId="0" applyNumberFormat="1" applyFont="1" applyFill="1" applyBorder="1" applyAlignment="1">
      <alignment vertical="center" wrapText="1"/>
    </xf>
    <xf numFmtId="1" fontId="3" fillId="0" borderId="2" xfId="9" applyNumberFormat="1" applyFont="1" applyFill="1" applyBorder="1" applyAlignment="1" applyProtection="1">
      <alignment horizontal="right" vertical="center" wrapText="1"/>
      <protection locked="0"/>
    </xf>
    <xf numFmtId="49" fontId="4" fillId="0" borderId="1" xfId="9" applyNumberFormat="1" applyFont="1" applyBorder="1" applyAlignment="1">
      <alignment horizontal="right" vertical="center" wrapText="1"/>
    </xf>
    <xf numFmtId="173" fontId="5" fillId="8" borderId="1" xfId="0" applyNumberFormat="1" applyFont="1" applyFill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/>
    </xf>
    <xf numFmtId="173" fontId="4" fillId="4" borderId="1" xfId="0" applyNumberFormat="1" applyFont="1" applyFill="1" applyBorder="1" applyAlignment="1">
      <alignment horizontal="right" vertical="center" wrapText="1"/>
    </xf>
    <xf numFmtId="173" fontId="5" fillId="2" borderId="1" xfId="0" applyNumberFormat="1" applyFont="1" applyFill="1" applyBorder="1" applyAlignment="1">
      <alignment horizontal="right" vertical="center" wrapText="1"/>
    </xf>
    <xf numFmtId="3" fontId="5" fillId="2" borderId="1" xfId="0" applyNumberFormat="1" applyFont="1" applyFill="1" applyBorder="1" applyAlignment="1">
      <alignment horizontal="right" vertical="center" wrapText="1"/>
    </xf>
    <xf numFmtId="0" fontId="0" fillId="0" borderId="0" xfId="0" applyFont="1" applyAlignment="1">
      <alignment horizontal="left" vertical="center"/>
    </xf>
    <xf numFmtId="0" fontId="0" fillId="3" borderId="3" xfId="0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/>
    </xf>
    <xf numFmtId="0" fontId="0" fillId="3" borderId="17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 wrapText="1"/>
    </xf>
    <xf numFmtId="0" fontId="0" fillId="3" borderId="16" xfId="0" applyFill="1" applyBorder="1" applyAlignment="1">
      <alignment horizontal="center" vertical="center" wrapText="1"/>
    </xf>
    <xf numFmtId="0" fontId="0" fillId="3" borderId="17" xfId="0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16" xfId="0" applyFont="1" applyFill="1" applyBorder="1" applyAlignment="1">
      <alignment horizontal="center" vertical="center" wrapText="1"/>
    </xf>
    <xf numFmtId="0" fontId="0" fillId="0" borderId="17" xfId="0" applyFont="1" applyFill="1" applyBorder="1" applyAlignment="1">
      <alignment horizontal="center" vertical="center" wrapText="1"/>
    </xf>
    <xf numFmtId="0" fontId="0" fillId="4" borderId="3" xfId="0" applyFont="1" applyFill="1" applyBorder="1" applyAlignment="1">
      <alignment horizontal="center" vertical="center" wrapText="1"/>
    </xf>
    <xf numFmtId="0" fontId="0" fillId="4" borderId="16" xfId="0" applyFont="1" applyFill="1" applyBorder="1" applyAlignment="1">
      <alignment horizontal="center" vertical="center" wrapText="1"/>
    </xf>
    <xf numFmtId="0" fontId="0" fillId="4" borderId="17" xfId="0" applyFont="1" applyFill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top" wrapText="1"/>
    </xf>
    <xf numFmtId="0" fontId="0" fillId="6" borderId="1" xfId="0" applyFill="1" applyBorder="1" applyAlignment="1">
      <alignment horizontal="center" vertical="center" wrapText="1"/>
    </xf>
    <xf numFmtId="0" fontId="20" fillId="0" borderId="0" xfId="0" applyFont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top" wrapText="1"/>
    </xf>
    <xf numFmtId="0" fontId="5" fillId="6" borderId="8" xfId="0" applyFont="1" applyFill="1" applyBorder="1" applyAlignment="1">
      <alignment horizontal="left" vertical="center" wrapText="1"/>
    </xf>
    <xf numFmtId="0" fontId="5" fillId="6" borderId="7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</cellXfs>
  <cellStyles count="13">
    <cellStyle name="Euro" xfId="1"/>
    <cellStyle name="Euro 2" xfId="2"/>
    <cellStyle name="Normal" xfId="0" builtinId="0"/>
    <cellStyle name="Normal 2" xfId="3"/>
    <cellStyle name="Normal 3" xfId="4"/>
    <cellStyle name="Normal 3 2" xfId="5"/>
    <cellStyle name="Normal 3 2 2" xfId="6"/>
    <cellStyle name="Normal 4" xfId="7"/>
    <cellStyle name="Normal 4 2" xfId="8"/>
    <cellStyle name="Pourcentage" xfId="9" builtinId="5"/>
    <cellStyle name="Pourcentage 2" xfId="10"/>
    <cellStyle name="Pourcentage 3" xfId="11"/>
    <cellStyle name="Pourcentage 3 2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227520333135224"/>
          <c:y val="0.14615843755466629"/>
          <c:w val="0.59410186723232861"/>
          <c:h val="0.66033027062280503"/>
        </c:manualLayout>
      </c:layout>
      <c:pieChart>
        <c:varyColors val="1"/>
        <c:ser>
          <c:idx val="0"/>
          <c:order val="0"/>
          <c:explosion val="5"/>
          <c:dPt>
            <c:idx val="0"/>
            <c:bubble3D val="0"/>
          </c:dPt>
          <c:dPt>
            <c:idx val="1"/>
            <c:bubble3D val="0"/>
          </c:dPt>
          <c:dPt>
            <c:idx val="2"/>
            <c:bubble3D val="0"/>
          </c:dPt>
          <c:dPt>
            <c:idx val="3"/>
            <c:bubble3D val="0"/>
          </c:dPt>
          <c:dLbls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'Fig 11.1 '!$A$4:$A$7</c:f>
              <c:strCache>
                <c:ptCount val="4"/>
                <c:pt idx="0">
                  <c:v>- de 25 ans</c:v>
                </c:pt>
                <c:pt idx="1">
                  <c:v>de 25 à 40 ans</c:v>
                </c:pt>
                <c:pt idx="2">
                  <c:v>de 41 à 55 ans</c:v>
                </c:pt>
                <c:pt idx="3">
                  <c:v>+ de 55 ans</c:v>
                </c:pt>
              </c:strCache>
            </c:strRef>
          </c:cat>
          <c:val>
            <c:numRef>
              <c:f>'Fig 11.1 '!$C$4:$C$7</c:f>
              <c:numCache>
                <c:formatCode>0.0</c:formatCode>
                <c:ptCount val="4"/>
                <c:pt idx="0">
                  <c:v>0.62538418365983384</c:v>
                </c:pt>
                <c:pt idx="1">
                  <c:v>20.953042734585882</c:v>
                </c:pt>
                <c:pt idx="2">
                  <c:v>51.30555629793944</c:v>
                </c:pt>
                <c:pt idx="3">
                  <c:v>27.116016783814846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16944490981180543"/>
          <c:y val="0.87213114754098364"/>
          <c:w val="0.88055816161277711"/>
          <c:h val="0.99016393442622952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fr-F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152400</xdr:colOff>
      <xdr:row>11</xdr:row>
      <xdr:rowOff>114300</xdr:rowOff>
    </xdr:from>
    <xdr:to>
      <xdr:col>5</xdr:col>
      <xdr:colOff>457200</xdr:colOff>
      <xdr:row>29</xdr:row>
      <xdr:rowOff>104775</xdr:rowOff>
    </xdr:to>
    <xdr:graphicFrame macro="">
      <xdr:nvGraphicFramePr>
        <xdr:cNvPr id="20594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zoomScaleNormal="100" workbookViewId="0">
      <selection activeCell="A29" sqref="A29"/>
    </sheetView>
  </sheetViews>
  <sheetFormatPr baseColWidth="10" defaultRowHeight="11.25" x14ac:dyDescent="0.2"/>
  <cols>
    <col min="1" max="1" width="35.5703125" style="3" customWidth="1"/>
    <col min="2" max="7" width="10.85546875" style="3" customWidth="1"/>
    <col min="8" max="10" width="15.7109375" style="3" customWidth="1"/>
    <col min="11" max="16384" width="11.42578125" style="3"/>
  </cols>
  <sheetData>
    <row r="1" spans="1:11" ht="16.5" customHeight="1" x14ac:dyDescent="0.2">
      <c r="A1" s="47" t="s">
        <v>94</v>
      </c>
      <c r="B1" s="31"/>
      <c r="C1" s="31"/>
      <c r="D1" s="31"/>
      <c r="E1" s="31"/>
      <c r="F1" s="31"/>
      <c r="G1" s="28"/>
    </row>
    <row r="2" spans="1:11" ht="12.75" x14ac:dyDescent="0.2">
      <c r="A2" s="63"/>
      <c r="B2" s="31"/>
      <c r="C2" s="31"/>
      <c r="D2" s="31"/>
      <c r="E2" s="31"/>
      <c r="F2" s="31"/>
      <c r="G2" s="28"/>
      <c r="I2" s="146"/>
    </row>
    <row r="3" spans="1:11" ht="24.95" customHeight="1" x14ac:dyDescent="0.2">
      <c r="B3" s="156" t="s">
        <v>35</v>
      </c>
      <c r="C3" s="157"/>
      <c r="D3" s="158"/>
      <c r="E3" s="159" t="s">
        <v>58</v>
      </c>
      <c r="F3" s="160"/>
      <c r="G3" s="161"/>
    </row>
    <row r="4" spans="1:11" ht="24.95" customHeight="1" x14ac:dyDescent="0.2">
      <c r="A4" s="31"/>
      <c r="B4" s="64">
        <v>2016</v>
      </c>
      <c r="C4" s="64">
        <v>2017</v>
      </c>
      <c r="D4" s="65">
        <v>2018</v>
      </c>
      <c r="E4" s="66" t="s">
        <v>60</v>
      </c>
      <c r="F4" s="110" t="s">
        <v>72</v>
      </c>
      <c r="G4" s="136" t="s">
        <v>73</v>
      </c>
      <c r="J4" s="146"/>
    </row>
    <row r="5" spans="1:11" ht="24.95" customHeight="1" x14ac:dyDescent="0.2">
      <c r="A5" s="30" t="s">
        <v>36</v>
      </c>
      <c r="B5" s="81">
        <v>1017095</v>
      </c>
      <c r="C5" s="82">
        <v>1016431</v>
      </c>
      <c r="D5" s="82">
        <v>1006777</v>
      </c>
      <c r="E5" s="112">
        <v>-0.1</v>
      </c>
      <c r="F5" s="113">
        <v>-0.9</v>
      </c>
      <c r="G5" s="137" t="s">
        <v>75</v>
      </c>
      <c r="H5" s="111"/>
      <c r="J5" s="111"/>
      <c r="K5" s="111"/>
    </row>
    <row r="6" spans="1:11" ht="24.95" customHeight="1" x14ac:dyDescent="0.2">
      <c r="A6" s="30" t="s">
        <v>44</v>
      </c>
      <c r="B6" s="81">
        <v>33909</v>
      </c>
      <c r="C6" s="82">
        <v>35719</v>
      </c>
      <c r="D6" s="82">
        <v>37417</v>
      </c>
      <c r="E6" s="112">
        <v>5.3</v>
      </c>
      <c r="F6" s="113" t="s">
        <v>74</v>
      </c>
      <c r="G6" s="137" t="s">
        <v>76</v>
      </c>
      <c r="H6" s="111"/>
      <c r="J6" s="111"/>
      <c r="K6" s="111"/>
    </row>
    <row r="7" spans="1:11" ht="24.95" customHeight="1" x14ac:dyDescent="0.2">
      <c r="A7" s="29" t="s">
        <v>27</v>
      </c>
      <c r="B7" s="71">
        <v>3.3339068621908474</v>
      </c>
      <c r="C7" s="71">
        <v>3.5141588558396974</v>
      </c>
      <c r="D7" s="71">
        <v>3.7</v>
      </c>
      <c r="E7" s="83"/>
      <c r="F7" s="83"/>
      <c r="G7" s="138"/>
      <c r="H7" s="61"/>
    </row>
    <row r="8" spans="1:11" ht="12.75" x14ac:dyDescent="0.2">
      <c r="A8" s="28"/>
      <c r="B8" s="28"/>
      <c r="C8" s="28"/>
      <c r="D8" s="28"/>
      <c r="E8" s="28"/>
      <c r="G8" s="9" t="s">
        <v>28</v>
      </c>
    </row>
    <row r="9" spans="1:11" ht="14.25" x14ac:dyDescent="0.2">
      <c r="A9" s="155" t="s">
        <v>57</v>
      </c>
      <c r="B9" s="155"/>
      <c r="C9" s="155"/>
      <c r="D9" s="155"/>
      <c r="E9" s="155"/>
      <c r="F9" s="155"/>
      <c r="G9" s="28"/>
    </row>
    <row r="10" spans="1:11" ht="12.75" x14ac:dyDescent="0.2">
      <c r="A10" s="62" t="s">
        <v>66</v>
      </c>
      <c r="B10" s="28"/>
      <c r="C10" s="28"/>
      <c r="D10" s="28"/>
      <c r="E10" s="28"/>
      <c r="F10" s="28"/>
      <c r="G10" s="28"/>
    </row>
    <row r="11" spans="1:11" ht="12.75" x14ac:dyDescent="0.2">
      <c r="A11" s="62"/>
      <c r="B11" s="28"/>
      <c r="C11" s="28"/>
      <c r="D11" s="139"/>
      <c r="E11" s="28"/>
      <c r="F11" s="28"/>
      <c r="G11" s="28"/>
      <c r="H11" s="33"/>
    </row>
  </sheetData>
  <mergeCells count="3">
    <mergeCell ref="A9:F9"/>
    <mergeCell ref="B3:D3"/>
    <mergeCell ref="E3:G3"/>
  </mergeCells>
  <printOptions horizontalCentered="1"/>
  <pageMargins left="0.70866141732283472" right="0.70866141732283472" top="0.59055118110236227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zoomScaleNormal="100" workbookViewId="0"/>
  </sheetViews>
  <sheetFormatPr baseColWidth="10" defaultRowHeight="12.75" x14ac:dyDescent="0.2"/>
  <cols>
    <col min="1" max="1" width="18.85546875" style="43" customWidth="1"/>
    <col min="2" max="2" width="11.7109375" style="43" customWidth="1"/>
    <col min="3" max="4" width="11.7109375" style="44" customWidth="1"/>
    <col min="5" max="5" width="11.7109375" style="25" customWidth="1"/>
    <col min="6" max="6" width="8.85546875" style="25" customWidth="1"/>
    <col min="7" max="7" width="19.28515625" style="25" customWidth="1"/>
    <col min="8" max="16384" width="11.42578125" style="25"/>
  </cols>
  <sheetData>
    <row r="1" spans="1:8" ht="14.25" x14ac:dyDescent="0.2">
      <c r="A1" s="47" t="s">
        <v>93</v>
      </c>
      <c r="G1" s="76"/>
      <c r="H1" s="76"/>
    </row>
    <row r="2" spans="1:8" ht="25.5" customHeight="1" x14ac:dyDescent="0.2">
      <c r="A2" s="47"/>
      <c r="G2" s="75"/>
      <c r="H2" s="75"/>
    </row>
    <row r="3" spans="1:8" ht="24" x14ac:dyDescent="0.2">
      <c r="A3" s="68"/>
      <c r="B3" s="64" t="s">
        <v>35</v>
      </c>
      <c r="C3" s="80" t="s">
        <v>87</v>
      </c>
      <c r="E3" s="109" t="s">
        <v>59</v>
      </c>
    </row>
    <row r="4" spans="1:8" x14ac:dyDescent="0.2">
      <c r="A4" s="49" t="s">
        <v>4</v>
      </c>
      <c r="B4" s="50">
        <v>8118</v>
      </c>
      <c r="C4" s="149" t="s">
        <v>81</v>
      </c>
    </row>
    <row r="5" spans="1:8" x14ac:dyDescent="0.2">
      <c r="A5" s="49" t="s">
        <v>5</v>
      </c>
      <c r="B5" s="50">
        <v>29299</v>
      </c>
      <c r="C5" s="149" t="s">
        <v>80</v>
      </c>
    </row>
    <row r="6" spans="1:8" x14ac:dyDescent="0.2">
      <c r="A6" s="38" t="s">
        <v>6</v>
      </c>
      <c r="B6" s="39">
        <f>SUM(B4:B5)</f>
        <v>37417</v>
      </c>
      <c r="C6" s="150">
        <v>100</v>
      </c>
    </row>
    <row r="7" spans="1:8" x14ac:dyDescent="0.2">
      <c r="C7" s="67" t="s">
        <v>28</v>
      </c>
    </row>
    <row r="8" spans="1:8" x14ac:dyDescent="0.2">
      <c r="A8" s="62" t="s">
        <v>66</v>
      </c>
    </row>
    <row r="9" spans="1:8" x14ac:dyDescent="0.2">
      <c r="A9" s="25"/>
    </row>
    <row r="23" spans="1:1" x14ac:dyDescent="0.2">
      <c r="A23" s="84"/>
    </row>
    <row r="24" spans="1:1" x14ac:dyDescent="0.2">
      <c r="A24" s="84"/>
    </row>
    <row r="25" spans="1:1" x14ac:dyDescent="0.2">
      <c r="A25" s="84"/>
    </row>
  </sheetData>
  <printOptions horizontalCentered="1"/>
  <pageMargins left="0.31496062992125984" right="0.19685039370078741" top="0.59055118110236227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"/>
  <sheetViews>
    <sheetView topLeftCell="A10" zoomScale="90" zoomScaleNormal="90" workbookViewId="0">
      <selection activeCell="A11" sqref="A11"/>
    </sheetView>
  </sheetViews>
  <sheetFormatPr baseColWidth="10" defaultRowHeight="12.75" x14ac:dyDescent="0.2"/>
  <cols>
    <col min="1" max="1" width="18.85546875" style="43" customWidth="1"/>
    <col min="2" max="2" width="11.7109375" style="43" customWidth="1"/>
    <col min="3" max="3" width="14" style="44" customWidth="1"/>
    <col min="4" max="4" width="11.7109375" style="44" customWidth="1"/>
    <col min="5" max="5" width="11.7109375" style="25" customWidth="1"/>
    <col min="6" max="6" width="10.85546875" style="25" customWidth="1"/>
    <col min="7" max="16384" width="11.42578125" style="25"/>
  </cols>
  <sheetData>
    <row r="1" spans="1:8" x14ac:dyDescent="0.2">
      <c r="A1" s="25"/>
    </row>
    <row r="2" spans="1:8" ht="21.75" customHeight="1" x14ac:dyDescent="0.2">
      <c r="A2" s="40" t="s">
        <v>34</v>
      </c>
    </row>
    <row r="3" spans="1:8" x14ac:dyDescent="0.2">
      <c r="A3" s="48"/>
      <c r="B3" s="32" t="s">
        <v>35</v>
      </c>
      <c r="C3" s="151" t="s">
        <v>87</v>
      </c>
      <c r="D3" s="25"/>
    </row>
    <row r="4" spans="1:8" x14ac:dyDescent="0.2">
      <c r="A4" s="45" t="s">
        <v>56</v>
      </c>
      <c r="B4" s="50">
        <v>234</v>
      </c>
      <c r="C4" s="152">
        <v>0.62538418365983384</v>
      </c>
      <c r="D4" s="140"/>
    </row>
    <row r="5" spans="1:8" x14ac:dyDescent="0.2">
      <c r="A5" s="45" t="s">
        <v>53</v>
      </c>
      <c r="B5" s="50">
        <v>7840</v>
      </c>
      <c r="C5" s="152">
        <v>20.953042734585882</v>
      </c>
      <c r="D5" s="140"/>
    </row>
    <row r="6" spans="1:8" x14ac:dyDescent="0.2">
      <c r="A6" s="45" t="s">
        <v>54</v>
      </c>
      <c r="B6" s="50">
        <v>19197</v>
      </c>
      <c r="C6" s="152">
        <v>51.30555629793944</v>
      </c>
      <c r="D6" s="140"/>
    </row>
    <row r="7" spans="1:8" x14ac:dyDescent="0.2">
      <c r="A7" s="45" t="s">
        <v>55</v>
      </c>
      <c r="B7" s="50">
        <v>10146</v>
      </c>
      <c r="C7" s="152">
        <v>27.116016783814846</v>
      </c>
      <c r="D7" s="140"/>
    </row>
    <row r="8" spans="1:8" s="44" customFormat="1" x14ac:dyDescent="0.2">
      <c r="A8" s="46" t="s">
        <v>6</v>
      </c>
      <c r="B8" s="154">
        <f>SUM(B4:B7)</f>
        <v>37417</v>
      </c>
      <c r="C8" s="153">
        <v>100</v>
      </c>
      <c r="E8" s="25"/>
      <c r="F8" s="25"/>
      <c r="G8" s="25"/>
      <c r="H8" s="25"/>
    </row>
    <row r="9" spans="1:8" s="44" customFormat="1" x14ac:dyDescent="0.2">
      <c r="A9" s="43"/>
      <c r="B9" s="43"/>
      <c r="C9" s="41" t="s">
        <v>28</v>
      </c>
      <c r="E9" s="25"/>
      <c r="F9" s="25"/>
      <c r="G9" s="25"/>
      <c r="H9" s="25"/>
    </row>
    <row r="11" spans="1:8" s="44" customFormat="1" x14ac:dyDescent="0.2">
      <c r="A11" s="47" t="s">
        <v>89</v>
      </c>
      <c r="B11" s="43"/>
      <c r="E11" s="25"/>
      <c r="F11" s="25"/>
      <c r="G11" s="25"/>
      <c r="H11" s="25"/>
    </row>
    <row r="31" spans="2:2" x14ac:dyDescent="0.2">
      <c r="B31" s="41" t="s">
        <v>28</v>
      </c>
    </row>
    <row r="32" spans="2:2" x14ac:dyDescent="0.2">
      <c r="B32" s="62" t="s">
        <v>66</v>
      </c>
    </row>
  </sheetData>
  <printOptions horizontalCentered="1"/>
  <pageMargins left="0.31496062992125984" right="0.19685039370078741" top="0.59055118110236227" bottom="0.74803149606299213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6"/>
  <sheetViews>
    <sheetView zoomScaleNormal="100" workbookViewId="0">
      <selection activeCell="A2" sqref="A2"/>
    </sheetView>
  </sheetViews>
  <sheetFormatPr baseColWidth="10" defaultRowHeight="12.75" x14ac:dyDescent="0.2"/>
  <cols>
    <col min="1" max="1" width="18.85546875" style="43" customWidth="1"/>
    <col min="2" max="2" width="11.7109375" style="43" customWidth="1"/>
    <col min="3" max="4" width="11.7109375" style="44" customWidth="1"/>
    <col min="5" max="5" width="11.7109375" style="25" customWidth="1"/>
    <col min="6" max="6" width="10.85546875" style="25" customWidth="1"/>
    <col min="7" max="16384" width="11.42578125" style="25"/>
  </cols>
  <sheetData>
    <row r="2" spans="1:8" ht="21.75" customHeight="1" x14ac:dyDescent="0.2">
      <c r="A2" s="40" t="s">
        <v>90</v>
      </c>
    </row>
    <row r="3" spans="1:8" x14ac:dyDescent="0.2">
      <c r="A3" s="70"/>
      <c r="B3" s="64" t="s">
        <v>7</v>
      </c>
      <c r="C3" s="64" t="s">
        <v>14</v>
      </c>
      <c r="D3" s="64" t="s">
        <v>18</v>
      </c>
      <c r="E3" s="65" t="s">
        <v>6</v>
      </c>
      <c r="F3" s="110" t="s">
        <v>82</v>
      </c>
    </row>
    <row r="4" spans="1:8" x14ac:dyDescent="0.2">
      <c r="A4" s="55" t="s">
        <v>39</v>
      </c>
      <c r="B4" s="50">
        <v>21572</v>
      </c>
      <c r="C4" s="50">
        <v>1536</v>
      </c>
      <c r="D4" s="103">
        <v>2722</v>
      </c>
      <c r="E4" s="108">
        <v>25830</v>
      </c>
      <c r="F4" s="141">
        <f>E4/$E$8*100</f>
        <v>69.032792580912414</v>
      </c>
      <c r="G4" s="132"/>
    </row>
    <row r="5" spans="1:8" x14ac:dyDescent="0.2">
      <c r="A5" s="55" t="s">
        <v>40</v>
      </c>
      <c r="B5" s="50">
        <v>633</v>
      </c>
      <c r="C5" s="50">
        <v>39</v>
      </c>
      <c r="D5" s="103">
        <v>35</v>
      </c>
      <c r="E5" s="108">
        <v>707</v>
      </c>
      <c r="F5" s="141">
        <f>E5/$E$8*100</f>
        <v>1.8895154608867628</v>
      </c>
      <c r="G5" s="132"/>
    </row>
    <row r="6" spans="1:8" x14ac:dyDescent="0.2">
      <c r="A6" s="56" t="s">
        <v>41</v>
      </c>
      <c r="B6" s="57">
        <v>22205</v>
      </c>
      <c r="C6" s="57">
        <v>1575</v>
      </c>
      <c r="D6" s="57">
        <v>2757</v>
      </c>
      <c r="E6" s="108">
        <v>26537</v>
      </c>
      <c r="F6" s="141">
        <f>E6/$E$8*100</f>
        <v>70.922308041799184</v>
      </c>
      <c r="G6" s="132"/>
    </row>
    <row r="7" spans="1:8" s="58" customFormat="1" x14ac:dyDescent="0.2">
      <c r="A7" s="55" t="s">
        <v>42</v>
      </c>
      <c r="B7" s="162"/>
      <c r="C7" s="163"/>
      <c r="D7" s="164"/>
      <c r="E7" s="108">
        <v>10880</v>
      </c>
      <c r="F7" s="141">
        <f>E7/$E$8*100</f>
        <v>29.07769195820082</v>
      </c>
      <c r="G7" s="132"/>
      <c r="H7" s="25"/>
    </row>
    <row r="8" spans="1:8" s="58" customFormat="1" x14ac:dyDescent="0.2">
      <c r="A8" s="69" t="s">
        <v>43</v>
      </c>
      <c r="B8" s="165"/>
      <c r="C8" s="166"/>
      <c r="D8" s="167"/>
      <c r="E8" s="108">
        <v>37417</v>
      </c>
      <c r="F8" s="141">
        <f>E8/$E$8*100</f>
        <v>100</v>
      </c>
      <c r="G8" s="132"/>
      <c r="H8" s="25"/>
    </row>
    <row r="9" spans="1:8" x14ac:dyDescent="0.2">
      <c r="F9" s="41" t="s">
        <v>28</v>
      </c>
    </row>
    <row r="10" spans="1:8" x14ac:dyDescent="0.2">
      <c r="A10" s="62" t="s">
        <v>66</v>
      </c>
    </row>
    <row r="12" spans="1:8" x14ac:dyDescent="0.2">
      <c r="B12" s="85"/>
    </row>
    <row r="13" spans="1:8" x14ac:dyDescent="0.2">
      <c r="B13" s="105"/>
    </row>
    <row r="15" spans="1:8" x14ac:dyDescent="0.2">
      <c r="E15" s="133"/>
    </row>
    <row r="16" spans="1:8" x14ac:dyDescent="0.2">
      <c r="B16" s="133"/>
      <c r="C16" s="133"/>
      <c r="D16" s="133"/>
      <c r="E16" s="133"/>
    </row>
  </sheetData>
  <mergeCells count="2">
    <mergeCell ref="B7:D7"/>
    <mergeCell ref="B8:D8"/>
  </mergeCells>
  <printOptions horizontalCentered="1"/>
  <pageMargins left="0.31496062992125984" right="0.19685039370078741" top="0.59055118110236227" bottom="0.74803149606299213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zoomScale="93" zoomScaleNormal="93" workbookViewId="0"/>
  </sheetViews>
  <sheetFormatPr baseColWidth="10" defaultRowHeight="12.75" x14ac:dyDescent="0.2"/>
  <cols>
    <col min="1" max="1" width="42.5703125" style="21" customWidth="1"/>
    <col min="2" max="2" width="11.7109375" style="23" customWidth="1"/>
    <col min="3" max="4" width="10.7109375" style="23" customWidth="1"/>
    <col min="5" max="5" width="7.140625" style="4" customWidth="1"/>
    <col min="6" max="6" width="20.42578125" style="19" customWidth="1"/>
    <col min="7" max="16384" width="11.42578125" style="19"/>
  </cols>
  <sheetData>
    <row r="1" spans="1:6" ht="14.25" x14ac:dyDescent="0.2">
      <c r="A1" s="40" t="s">
        <v>91</v>
      </c>
      <c r="F1" s="74"/>
    </row>
    <row r="2" spans="1:6" x14ac:dyDescent="0.2">
      <c r="A2" s="168"/>
      <c r="B2" s="168"/>
      <c r="C2" s="168"/>
      <c r="D2" s="168"/>
    </row>
    <row r="3" spans="1:6" ht="21.75" customHeight="1" x14ac:dyDescent="0.2">
      <c r="A3" s="72" t="s">
        <v>29</v>
      </c>
      <c r="B3" s="73" t="s">
        <v>4</v>
      </c>
      <c r="C3" s="73" t="s">
        <v>5</v>
      </c>
      <c r="D3" s="73" t="s">
        <v>6</v>
      </c>
      <c r="E3" s="5"/>
      <c r="F3" s="109" t="s">
        <v>59</v>
      </c>
    </row>
    <row r="4" spans="1:6" ht="23.25" customHeight="1" x14ac:dyDescent="0.2">
      <c r="A4" s="11" t="s">
        <v>83</v>
      </c>
      <c r="B4" s="86">
        <f>5589+613</f>
        <v>6202</v>
      </c>
      <c r="C4" s="86">
        <f>19723+7234</f>
        <v>26957</v>
      </c>
      <c r="D4" s="86">
        <f>SUM(B4:C4)</f>
        <v>33159</v>
      </c>
      <c r="E4" s="148"/>
      <c r="F4" s="59"/>
    </row>
    <row r="5" spans="1:6" ht="34.5" customHeight="1" x14ac:dyDescent="0.2">
      <c r="A5" s="11" t="s">
        <v>31</v>
      </c>
      <c r="B5" s="86">
        <v>687</v>
      </c>
      <c r="C5" s="86">
        <v>997</v>
      </c>
      <c r="D5" s="86">
        <f t="shared" ref="D5:D14" si="0">SUM(B5:C5)</f>
        <v>1684</v>
      </c>
      <c r="E5" s="20"/>
    </row>
    <row r="6" spans="1:6" ht="35.25" customHeight="1" x14ac:dyDescent="0.2">
      <c r="A6" s="11" t="s">
        <v>23</v>
      </c>
      <c r="B6" s="86">
        <v>128</v>
      </c>
      <c r="C6" s="86">
        <v>195</v>
      </c>
      <c r="D6" s="86">
        <f t="shared" si="0"/>
        <v>323</v>
      </c>
      <c r="E6" s="20"/>
    </row>
    <row r="7" spans="1:6" ht="20.25" customHeight="1" x14ac:dyDescent="0.2">
      <c r="A7" s="11" t="s">
        <v>24</v>
      </c>
      <c r="B7" s="86">
        <v>29</v>
      </c>
      <c r="C7" s="86">
        <v>31</v>
      </c>
      <c r="D7" s="86">
        <f t="shared" si="0"/>
        <v>60</v>
      </c>
      <c r="E7" s="20"/>
    </row>
    <row r="8" spans="1:6" ht="20.25" customHeight="1" x14ac:dyDescent="0.2">
      <c r="A8" s="11" t="s">
        <v>25</v>
      </c>
      <c r="B8" s="86">
        <v>188</v>
      </c>
      <c r="C8" s="86">
        <v>444</v>
      </c>
      <c r="D8" s="86">
        <f t="shared" si="0"/>
        <v>632</v>
      </c>
      <c r="E8" s="20"/>
    </row>
    <row r="9" spans="1:6" ht="21" customHeight="1" x14ac:dyDescent="0.2">
      <c r="A9" s="51" t="s">
        <v>30</v>
      </c>
      <c r="B9" s="114">
        <f>SUM(B10:B11)</f>
        <v>712</v>
      </c>
      <c r="C9" s="114">
        <f>SUM(C10:C11)</f>
        <v>396</v>
      </c>
      <c r="D9" s="114">
        <f t="shared" si="0"/>
        <v>1108</v>
      </c>
      <c r="E9" s="20"/>
    </row>
    <row r="10" spans="1:6" ht="50.25" customHeight="1" x14ac:dyDescent="0.2">
      <c r="A10" s="52" t="s">
        <v>37</v>
      </c>
      <c r="B10" s="86">
        <f>648+0+0+0+0+3</f>
        <v>651</v>
      </c>
      <c r="C10" s="86">
        <f>312+1+1+0+1+8</f>
        <v>323</v>
      </c>
      <c r="D10" s="86">
        <f t="shared" si="0"/>
        <v>974</v>
      </c>
      <c r="E10" s="20"/>
    </row>
    <row r="11" spans="1:6" ht="33" customHeight="1" x14ac:dyDescent="0.2">
      <c r="A11" s="52" t="s">
        <v>38</v>
      </c>
      <c r="B11" s="86">
        <v>61</v>
      </c>
      <c r="C11" s="86">
        <v>73</v>
      </c>
      <c r="D11" s="86">
        <f t="shared" si="0"/>
        <v>134</v>
      </c>
      <c r="E11" s="20"/>
    </row>
    <row r="12" spans="1:6" ht="39" customHeight="1" x14ac:dyDescent="0.2">
      <c r="A12" s="51" t="s">
        <v>26</v>
      </c>
      <c r="B12" s="114">
        <f>SUM(B13:B14)</f>
        <v>172</v>
      </c>
      <c r="C12" s="114">
        <f>SUM(C13:C14)</f>
        <v>279</v>
      </c>
      <c r="D12" s="114">
        <f t="shared" si="0"/>
        <v>451</v>
      </c>
      <c r="E12" s="20"/>
    </row>
    <row r="13" spans="1:6" ht="20.25" customHeight="1" x14ac:dyDescent="0.2">
      <c r="A13" s="54" t="s">
        <v>33</v>
      </c>
      <c r="B13" s="86">
        <v>148</v>
      </c>
      <c r="C13" s="86">
        <v>229</v>
      </c>
      <c r="D13" s="86">
        <f t="shared" si="0"/>
        <v>377</v>
      </c>
      <c r="E13" s="20"/>
    </row>
    <row r="14" spans="1:6" ht="18.75" customHeight="1" x14ac:dyDescent="0.2">
      <c r="A14" s="53" t="s">
        <v>32</v>
      </c>
      <c r="B14" s="86">
        <v>24</v>
      </c>
      <c r="C14" s="86">
        <v>50</v>
      </c>
      <c r="D14" s="86">
        <f t="shared" si="0"/>
        <v>74</v>
      </c>
      <c r="E14" s="20"/>
    </row>
    <row r="15" spans="1:6" ht="23.25" customHeight="1" x14ac:dyDescent="0.2">
      <c r="A15" s="10" t="s">
        <v>22</v>
      </c>
      <c r="B15" s="87">
        <f>B4+B5+B6+B7+B8+B9+B12</f>
        <v>8118</v>
      </c>
      <c r="C15" s="87">
        <f>C4+C5+C6+C7+C8+C9+C12</f>
        <v>29299</v>
      </c>
      <c r="D15" s="87">
        <f>D4+D5+D6+D7+D8+D9+D12</f>
        <v>37417</v>
      </c>
      <c r="E15" s="6"/>
      <c r="F15" s="42"/>
    </row>
    <row r="16" spans="1:6" ht="12.75" customHeight="1" x14ac:dyDescent="0.2">
      <c r="B16" s="34"/>
      <c r="C16" s="22"/>
      <c r="D16" s="7" t="s">
        <v>28</v>
      </c>
    </row>
    <row r="17" spans="1:6" x14ac:dyDescent="0.2">
      <c r="A17" s="143" t="s">
        <v>84</v>
      </c>
      <c r="D17" s="24"/>
    </row>
    <row r="18" spans="1:6" x14ac:dyDescent="0.2">
      <c r="A18" s="62" t="s">
        <v>66</v>
      </c>
      <c r="B18" s="24"/>
      <c r="C18" s="22"/>
      <c r="D18" s="24"/>
    </row>
    <row r="19" spans="1:6" ht="19.5" customHeight="1" x14ac:dyDescent="0.2">
      <c r="B19" s="19"/>
      <c r="C19" s="19"/>
      <c r="D19" s="19"/>
      <c r="E19" s="19"/>
      <c r="F19" s="106"/>
    </row>
    <row r="20" spans="1:6" x14ac:dyDescent="0.2">
      <c r="B20" s="8"/>
      <c r="C20" s="8"/>
      <c r="D20" s="8"/>
    </row>
    <row r="22" spans="1:6" x14ac:dyDescent="0.2">
      <c r="A22" s="19"/>
    </row>
    <row r="24" spans="1:6" x14ac:dyDescent="0.2">
      <c r="B24" s="8"/>
      <c r="C24" s="8"/>
      <c r="D24" s="8"/>
    </row>
    <row r="28" spans="1:6" x14ac:dyDescent="0.2">
      <c r="B28" s="8"/>
    </row>
  </sheetData>
  <mergeCells count="1">
    <mergeCell ref="A2:D2"/>
  </mergeCells>
  <printOptions horizontalCentered="1"/>
  <pageMargins left="0.70866141732283472" right="0.70866141732283472" top="0.94488188976377963" bottom="0.74803149606299213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0"/>
  <sheetViews>
    <sheetView topLeftCell="A13" zoomScale="80" zoomScaleNormal="80" workbookViewId="0"/>
  </sheetViews>
  <sheetFormatPr baseColWidth="10" defaultRowHeight="11.25" x14ac:dyDescent="0.2"/>
  <cols>
    <col min="1" max="1" width="46.7109375" style="2" customWidth="1"/>
    <col min="2" max="2" width="9" style="2" bestFit="1" customWidth="1"/>
    <col min="3" max="3" width="8.7109375" style="2" bestFit="1" customWidth="1"/>
    <col min="4" max="4" width="7" style="2" customWidth="1"/>
    <col min="5" max="5" width="9" style="2" bestFit="1" customWidth="1"/>
    <col min="6" max="6" width="8.7109375" style="2" bestFit="1" customWidth="1"/>
    <col min="7" max="7" width="6.5703125" style="2" customWidth="1"/>
    <col min="8" max="8" width="9" style="2" bestFit="1" customWidth="1"/>
    <col min="9" max="9" width="8.7109375" style="2" bestFit="1" customWidth="1"/>
    <col min="10" max="11" width="9" style="2" bestFit="1" customWidth="1"/>
    <col min="12" max="12" width="10" style="2" bestFit="1" customWidth="1"/>
    <col min="13" max="13" width="5.85546875" style="2" customWidth="1"/>
    <col min="14" max="14" width="9" style="2" customWidth="1"/>
    <col min="15" max="15" width="14.42578125" style="2" bestFit="1" customWidth="1"/>
    <col min="16" max="16" width="11.7109375" style="2" bestFit="1" customWidth="1"/>
    <col min="17" max="16384" width="11.42578125" style="2"/>
  </cols>
  <sheetData>
    <row r="1" spans="1:14" ht="12.75" x14ac:dyDescent="0.2">
      <c r="A1" s="40" t="s">
        <v>92</v>
      </c>
    </row>
    <row r="2" spans="1:14" s="1" customFormat="1" ht="12.75" x14ac:dyDescent="0.2">
      <c r="A2" s="171"/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</row>
    <row r="3" spans="1:14" s="1" customFormat="1" ht="47.25" customHeight="1" x14ac:dyDescent="0.2">
      <c r="A3" s="172" t="s">
        <v>61</v>
      </c>
      <c r="B3" s="169" t="s">
        <v>0</v>
      </c>
      <c r="C3" s="169"/>
      <c r="D3" s="169"/>
      <c r="E3" s="169" t="s">
        <v>1</v>
      </c>
      <c r="F3" s="169"/>
      <c r="G3" s="169"/>
      <c r="H3" s="169" t="s">
        <v>2</v>
      </c>
      <c r="I3" s="169"/>
      <c r="J3" s="169"/>
      <c r="K3" s="169" t="s">
        <v>3</v>
      </c>
      <c r="L3" s="169"/>
      <c r="M3" s="169"/>
    </row>
    <row r="4" spans="1:14" s="1" customFormat="1" ht="19.5" customHeight="1" x14ac:dyDescent="0.2">
      <c r="A4" s="173"/>
      <c r="B4" s="123" t="s">
        <v>4</v>
      </c>
      <c r="C4" s="123" t="s">
        <v>5</v>
      </c>
      <c r="D4" s="123" t="s">
        <v>6</v>
      </c>
      <c r="E4" s="123" t="s">
        <v>4</v>
      </c>
      <c r="F4" s="123" t="s">
        <v>5</v>
      </c>
      <c r="G4" s="123" t="s">
        <v>6</v>
      </c>
      <c r="H4" s="123" t="s">
        <v>4</v>
      </c>
      <c r="I4" s="123" t="s">
        <v>5</v>
      </c>
      <c r="J4" s="123" t="s">
        <v>6</v>
      </c>
      <c r="K4" s="123" t="s">
        <v>4</v>
      </c>
      <c r="L4" s="123" t="s">
        <v>5</v>
      </c>
      <c r="M4" s="123" t="s">
        <v>62</v>
      </c>
    </row>
    <row r="5" spans="1:14" s="1" customFormat="1" ht="16.5" customHeight="1" x14ac:dyDescent="0.2">
      <c r="A5" s="88" t="s">
        <v>7</v>
      </c>
      <c r="B5" s="88"/>
      <c r="C5" s="88"/>
      <c r="D5" s="88"/>
      <c r="E5" s="88"/>
      <c r="F5" s="88"/>
      <c r="G5" s="88"/>
      <c r="H5" s="88"/>
      <c r="I5" s="88"/>
      <c r="J5" s="88"/>
      <c r="K5" s="88"/>
      <c r="L5" s="88"/>
      <c r="M5" s="89"/>
    </row>
    <row r="6" spans="1:14" s="1" customFormat="1" ht="16.5" customHeight="1" x14ac:dyDescent="0.2">
      <c r="A6" s="90" t="s">
        <v>8</v>
      </c>
      <c r="B6" s="91">
        <v>12</v>
      </c>
      <c r="C6" s="91">
        <v>47</v>
      </c>
      <c r="D6" s="91">
        <f>SUM(B6:C6)</f>
        <v>59</v>
      </c>
      <c r="E6" s="91">
        <v>10</v>
      </c>
      <c r="F6" s="91">
        <v>69</v>
      </c>
      <c r="G6" s="91">
        <f>SUM(E6:F6)</f>
        <v>79</v>
      </c>
      <c r="H6" s="91">
        <v>1</v>
      </c>
      <c r="I6" s="91">
        <v>1</v>
      </c>
      <c r="J6" s="91">
        <f>SUM(H6:I6)</f>
        <v>2</v>
      </c>
      <c r="K6" s="91">
        <f>B6+E6+H6</f>
        <v>23</v>
      </c>
      <c r="L6" s="91">
        <f>C6+F6+I6</f>
        <v>117</v>
      </c>
      <c r="M6" s="91">
        <f>SUM(K6:L6)</f>
        <v>140</v>
      </c>
    </row>
    <row r="7" spans="1:14" s="1" customFormat="1" ht="16.5" customHeight="1" x14ac:dyDescent="0.2">
      <c r="A7" s="92" t="s">
        <v>9</v>
      </c>
      <c r="B7" s="93">
        <v>52</v>
      </c>
      <c r="C7" s="93">
        <v>74</v>
      </c>
      <c r="D7" s="91">
        <v>126</v>
      </c>
      <c r="E7" s="93">
        <v>43</v>
      </c>
      <c r="F7" s="93">
        <v>56</v>
      </c>
      <c r="G7" s="91">
        <f t="shared" ref="G7:G31" si="0">SUM(E7:F7)</f>
        <v>99</v>
      </c>
      <c r="H7" s="93">
        <v>8</v>
      </c>
      <c r="I7" s="93">
        <v>4</v>
      </c>
      <c r="J7" s="91">
        <f t="shared" ref="J7:J31" si="1">SUM(H7:I7)</f>
        <v>12</v>
      </c>
      <c r="K7" s="91">
        <f t="shared" ref="K7:L12" si="2">B7+E7+H7</f>
        <v>103</v>
      </c>
      <c r="L7" s="91">
        <f t="shared" si="2"/>
        <v>134</v>
      </c>
      <c r="M7" s="91">
        <f t="shared" ref="M7:M31" si="3">SUM(K7:L7)</f>
        <v>237</v>
      </c>
    </row>
    <row r="8" spans="1:14" s="1" customFormat="1" ht="16.5" customHeight="1" x14ac:dyDescent="0.2">
      <c r="A8" s="90" t="s">
        <v>10</v>
      </c>
      <c r="B8" s="91">
        <v>0</v>
      </c>
      <c r="C8" s="91">
        <v>1</v>
      </c>
      <c r="D8" s="91">
        <f t="shared" ref="D8:D13" si="4">SUM(B8:C8)</f>
        <v>1</v>
      </c>
      <c r="E8" s="91"/>
      <c r="F8" s="91">
        <v>3</v>
      </c>
      <c r="G8" s="91">
        <f t="shared" si="0"/>
        <v>3</v>
      </c>
      <c r="H8" s="91">
        <v>0</v>
      </c>
      <c r="I8" s="91">
        <v>3</v>
      </c>
      <c r="J8" s="91">
        <f t="shared" si="1"/>
        <v>3</v>
      </c>
      <c r="K8" s="91">
        <f t="shared" si="2"/>
        <v>0</v>
      </c>
      <c r="L8" s="91">
        <f t="shared" si="2"/>
        <v>7</v>
      </c>
      <c r="M8" s="91">
        <f t="shared" si="3"/>
        <v>7</v>
      </c>
    </row>
    <row r="9" spans="1:14" s="1" customFormat="1" ht="16.5" customHeight="1" x14ac:dyDescent="0.2">
      <c r="A9" s="92" t="s">
        <v>21</v>
      </c>
      <c r="B9" s="93">
        <v>3</v>
      </c>
      <c r="C9" s="93">
        <v>7</v>
      </c>
      <c r="D9" s="91">
        <f t="shared" si="4"/>
        <v>10</v>
      </c>
      <c r="E9" s="93">
        <v>7</v>
      </c>
      <c r="F9" s="93">
        <v>9</v>
      </c>
      <c r="G9" s="91">
        <f t="shared" si="0"/>
        <v>16</v>
      </c>
      <c r="H9" s="93">
        <v>0</v>
      </c>
      <c r="I9" s="93">
        <v>1</v>
      </c>
      <c r="J9" s="91">
        <f t="shared" si="1"/>
        <v>1</v>
      </c>
      <c r="K9" s="91">
        <f t="shared" si="2"/>
        <v>10</v>
      </c>
      <c r="L9" s="91">
        <f t="shared" si="2"/>
        <v>17</v>
      </c>
      <c r="M9" s="91">
        <f t="shared" si="3"/>
        <v>27</v>
      </c>
    </row>
    <row r="10" spans="1:14" s="1" customFormat="1" ht="16.5" customHeight="1" x14ac:dyDescent="0.2">
      <c r="A10" s="94" t="s">
        <v>11</v>
      </c>
      <c r="B10" s="93">
        <v>11</v>
      </c>
      <c r="C10" s="93">
        <v>8</v>
      </c>
      <c r="D10" s="91">
        <f t="shared" si="4"/>
        <v>19</v>
      </c>
      <c r="E10" s="93">
        <v>1</v>
      </c>
      <c r="F10" s="93">
        <v>1</v>
      </c>
      <c r="G10" s="91">
        <f t="shared" si="0"/>
        <v>2</v>
      </c>
      <c r="H10" s="93">
        <v>1</v>
      </c>
      <c r="I10" s="93">
        <v>0</v>
      </c>
      <c r="J10" s="91">
        <f t="shared" si="1"/>
        <v>1</v>
      </c>
      <c r="K10" s="91">
        <f t="shared" si="2"/>
        <v>13</v>
      </c>
      <c r="L10" s="91">
        <f t="shared" si="2"/>
        <v>9</v>
      </c>
      <c r="M10" s="91">
        <f>SUM(K10:L10)</f>
        <v>22</v>
      </c>
    </row>
    <row r="11" spans="1:14" s="1" customFormat="1" ht="16.5" customHeight="1" x14ac:dyDescent="0.2">
      <c r="A11" s="94" t="s">
        <v>12</v>
      </c>
      <c r="B11" s="93"/>
      <c r="C11" s="93"/>
      <c r="D11" s="91">
        <f t="shared" si="4"/>
        <v>0</v>
      </c>
      <c r="E11" s="93"/>
      <c r="F11" s="93"/>
      <c r="G11" s="91">
        <f t="shared" si="0"/>
        <v>0</v>
      </c>
      <c r="H11" s="93"/>
      <c r="I11" s="93"/>
      <c r="J11" s="91">
        <f t="shared" si="1"/>
        <v>0</v>
      </c>
      <c r="K11" s="91">
        <f t="shared" si="2"/>
        <v>0</v>
      </c>
      <c r="L11" s="91">
        <f t="shared" si="2"/>
        <v>0</v>
      </c>
      <c r="M11" s="91">
        <f t="shared" si="3"/>
        <v>0</v>
      </c>
    </row>
    <row r="12" spans="1:14" s="1" customFormat="1" ht="16.5" customHeight="1" x14ac:dyDescent="0.2">
      <c r="A12" s="95" t="s">
        <v>15</v>
      </c>
      <c r="B12" s="91">
        <v>0</v>
      </c>
      <c r="C12" s="91">
        <v>7</v>
      </c>
      <c r="D12" s="91">
        <f t="shared" si="4"/>
        <v>7</v>
      </c>
      <c r="E12" s="91">
        <v>0</v>
      </c>
      <c r="F12" s="91">
        <v>2</v>
      </c>
      <c r="G12" s="91">
        <f t="shared" si="0"/>
        <v>2</v>
      </c>
      <c r="H12" s="91"/>
      <c r="I12" s="91"/>
      <c r="J12" s="91">
        <f t="shared" si="1"/>
        <v>0</v>
      </c>
      <c r="K12" s="91">
        <f t="shared" si="2"/>
        <v>0</v>
      </c>
      <c r="L12" s="91">
        <f t="shared" si="2"/>
        <v>9</v>
      </c>
      <c r="M12" s="91">
        <f t="shared" si="3"/>
        <v>9</v>
      </c>
    </row>
    <row r="13" spans="1:14" s="1" customFormat="1" ht="16.5" customHeight="1" x14ac:dyDescent="0.2">
      <c r="A13" s="94" t="s">
        <v>49</v>
      </c>
      <c r="B13" s="93"/>
      <c r="C13" s="93"/>
      <c r="D13" s="91">
        <f t="shared" si="4"/>
        <v>0</v>
      </c>
      <c r="E13" s="93"/>
      <c r="F13" s="93"/>
      <c r="G13" s="91">
        <f t="shared" si="0"/>
        <v>0</v>
      </c>
      <c r="H13" s="93"/>
      <c r="I13" s="93"/>
      <c r="J13" s="91">
        <f t="shared" si="1"/>
        <v>0</v>
      </c>
      <c r="K13" s="91">
        <f t="shared" ref="K13:L15" si="5">B13+E13+H13</f>
        <v>0</v>
      </c>
      <c r="L13" s="91">
        <f t="shared" si="5"/>
        <v>0</v>
      </c>
      <c r="M13" s="91">
        <f t="shared" si="3"/>
        <v>0</v>
      </c>
    </row>
    <row r="14" spans="1:14" s="1" customFormat="1" ht="16.5" customHeight="1" x14ac:dyDescent="0.2">
      <c r="A14" s="94" t="s">
        <v>63</v>
      </c>
      <c r="B14" s="93"/>
      <c r="C14" s="93"/>
      <c r="D14" s="91">
        <f>B14+C14</f>
        <v>0</v>
      </c>
      <c r="E14" s="93"/>
      <c r="F14" s="93"/>
      <c r="G14" s="91">
        <f>SUM(E14:F14)</f>
        <v>0</v>
      </c>
      <c r="H14" s="93"/>
      <c r="I14" s="93"/>
      <c r="J14" s="91">
        <f t="shared" si="1"/>
        <v>0</v>
      </c>
      <c r="K14" s="91">
        <f t="shared" si="5"/>
        <v>0</v>
      </c>
      <c r="L14" s="91">
        <f t="shared" si="5"/>
        <v>0</v>
      </c>
      <c r="M14" s="91">
        <f>SUM(K14:L14)</f>
        <v>0</v>
      </c>
    </row>
    <row r="15" spans="1:14" s="1" customFormat="1" ht="16.5" customHeight="1" x14ac:dyDescent="0.2">
      <c r="A15" s="99" t="s">
        <v>65</v>
      </c>
      <c r="B15" s="96"/>
      <c r="C15" s="96"/>
      <c r="D15" s="96"/>
      <c r="E15" s="96"/>
      <c r="F15" s="96"/>
      <c r="G15" s="96"/>
      <c r="H15" s="142">
        <v>1</v>
      </c>
      <c r="I15" s="142">
        <v>0</v>
      </c>
      <c r="J15" s="142">
        <f t="shared" si="1"/>
        <v>1</v>
      </c>
      <c r="K15" s="142">
        <f t="shared" si="5"/>
        <v>1</v>
      </c>
      <c r="L15" s="142">
        <f t="shared" si="5"/>
        <v>0</v>
      </c>
      <c r="M15" s="142">
        <f>SUM(K15:L15)</f>
        <v>1</v>
      </c>
    </row>
    <row r="16" spans="1:14" s="1" customFormat="1" ht="16.5" customHeight="1" x14ac:dyDescent="0.2">
      <c r="A16" s="97" t="s">
        <v>13</v>
      </c>
      <c r="B16" s="117">
        <f t="shared" ref="B16:M16" si="6">SUM(B6:B15)</f>
        <v>78</v>
      </c>
      <c r="C16" s="117">
        <f t="shared" si="6"/>
        <v>144</v>
      </c>
      <c r="D16" s="117">
        <f t="shared" si="6"/>
        <v>222</v>
      </c>
      <c r="E16" s="117">
        <f t="shared" si="6"/>
        <v>61</v>
      </c>
      <c r="F16" s="117">
        <f t="shared" si="6"/>
        <v>140</v>
      </c>
      <c r="G16" s="117">
        <f t="shared" si="6"/>
        <v>201</v>
      </c>
      <c r="H16" s="117">
        <f t="shared" si="6"/>
        <v>11</v>
      </c>
      <c r="I16" s="117">
        <f t="shared" si="6"/>
        <v>9</v>
      </c>
      <c r="J16" s="117">
        <f t="shared" si="6"/>
        <v>20</v>
      </c>
      <c r="K16" s="117">
        <f t="shared" si="6"/>
        <v>150</v>
      </c>
      <c r="L16" s="117">
        <f t="shared" si="6"/>
        <v>293</v>
      </c>
      <c r="M16" s="117">
        <f t="shared" si="6"/>
        <v>443</v>
      </c>
      <c r="N16" s="147"/>
    </row>
    <row r="17" spans="1:13" s="1" customFormat="1" ht="6.75" customHeight="1" x14ac:dyDescent="0.2">
      <c r="A17" s="98"/>
      <c r="B17" s="88"/>
      <c r="C17" s="88"/>
      <c r="D17" s="88"/>
      <c r="E17" s="88"/>
      <c r="F17" s="88"/>
      <c r="G17" s="88"/>
      <c r="H17" s="88"/>
      <c r="I17" s="88"/>
      <c r="J17" s="88"/>
      <c r="K17" s="88"/>
      <c r="L17" s="88"/>
      <c r="M17" s="88"/>
    </row>
    <row r="18" spans="1:13" s="1" customFormat="1" ht="16.5" customHeight="1" x14ac:dyDescent="0.2">
      <c r="A18" s="88" t="s">
        <v>14</v>
      </c>
      <c r="B18" s="88"/>
      <c r="C18" s="88"/>
      <c r="D18" s="88"/>
      <c r="E18" s="88"/>
      <c r="F18" s="88"/>
      <c r="G18" s="88"/>
      <c r="H18" s="88"/>
      <c r="I18" s="88"/>
      <c r="J18" s="88"/>
      <c r="K18" s="88"/>
      <c r="L18" s="88"/>
      <c r="M18" s="88"/>
    </row>
    <row r="19" spans="1:13" s="1" customFormat="1" ht="16.5" customHeight="1" x14ac:dyDescent="0.2">
      <c r="A19" s="95" t="s">
        <v>16</v>
      </c>
      <c r="B19" s="91">
        <v>1</v>
      </c>
      <c r="C19" s="91">
        <v>1</v>
      </c>
      <c r="D19" s="91">
        <f>SUM(B19:C19)</f>
        <v>2</v>
      </c>
      <c r="E19" s="91"/>
      <c r="F19" s="91">
        <v>3</v>
      </c>
      <c r="G19" s="91">
        <f t="shared" si="0"/>
        <v>3</v>
      </c>
      <c r="H19" s="91"/>
      <c r="I19" s="91"/>
      <c r="J19" s="91">
        <f t="shared" si="1"/>
        <v>0</v>
      </c>
      <c r="K19" s="91">
        <f>B19+E19+H19</f>
        <v>1</v>
      </c>
      <c r="L19" s="91">
        <f t="shared" ref="K19:L21" si="7">C19+F19+I19</f>
        <v>4</v>
      </c>
      <c r="M19" s="91">
        <f t="shared" si="3"/>
        <v>5</v>
      </c>
    </row>
    <row r="20" spans="1:13" s="1" customFormat="1" ht="16.5" customHeight="1" x14ac:dyDescent="0.2">
      <c r="A20" s="95" t="s">
        <v>50</v>
      </c>
      <c r="B20" s="91">
        <v>0</v>
      </c>
      <c r="C20" s="91">
        <v>2</v>
      </c>
      <c r="D20" s="91">
        <f>SUM(B20:C20)</f>
        <v>2</v>
      </c>
      <c r="E20" s="91"/>
      <c r="F20" s="91"/>
      <c r="G20" s="91">
        <f t="shared" si="0"/>
        <v>0</v>
      </c>
      <c r="H20" s="91"/>
      <c r="I20" s="91"/>
      <c r="J20" s="91">
        <f t="shared" si="1"/>
        <v>0</v>
      </c>
      <c r="K20" s="91">
        <f>B20+E20+H20</f>
        <v>0</v>
      </c>
      <c r="L20" s="91">
        <f>C20+F20+I20</f>
        <v>2</v>
      </c>
      <c r="M20" s="91">
        <f>SUM(K20:L20)</f>
        <v>2</v>
      </c>
    </row>
    <row r="21" spans="1:13" s="1" customFormat="1" ht="16.5" customHeight="1" x14ac:dyDescent="0.2">
      <c r="A21" s="94" t="s">
        <v>46</v>
      </c>
      <c r="B21" s="93">
        <v>4</v>
      </c>
      <c r="C21" s="93">
        <v>21</v>
      </c>
      <c r="D21" s="91">
        <f>SUM(B21:C21)</f>
        <v>25</v>
      </c>
      <c r="E21" s="93">
        <v>5</v>
      </c>
      <c r="F21" s="93">
        <v>25</v>
      </c>
      <c r="G21" s="91">
        <f t="shared" si="0"/>
        <v>30</v>
      </c>
      <c r="H21" s="93"/>
      <c r="I21" s="93"/>
      <c r="J21" s="91">
        <f t="shared" si="1"/>
        <v>0</v>
      </c>
      <c r="K21" s="91">
        <f t="shared" si="7"/>
        <v>9</v>
      </c>
      <c r="L21" s="91">
        <f t="shared" si="7"/>
        <v>46</v>
      </c>
      <c r="M21" s="91">
        <f t="shared" si="3"/>
        <v>55</v>
      </c>
    </row>
    <row r="22" spans="1:13" s="1" customFormat="1" ht="16.5" customHeight="1" x14ac:dyDescent="0.2">
      <c r="A22" s="101" t="s">
        <v>47</v>
      </c>
      <c r="B22" s="102">
        <v>0</v>
      </c>
      <c r="C22" s="102">
        <v>1</v>
      </c>
      <c r="D22" s="102">
        <f>SUM(B22:C22)</f>
        <v>1</v>
      </c>
      <c r="E22" s="102">
        <v>2</v>
      </c>
      <c r="F22" s="102">
        <v>11</v>
      </c>
      <c r="G22" s="102">
        <f>SUM(E22:F22)</f>
        <v>13</v>
      </c>
      <c r="H22" s="102"/>
      <c r="I22" s="102"/>
      <c r="J22" s="102">
        <f>SUM(H22:I22)</f>
        <v>0</v>
      </c>
      <c r="K22" s="102">
        <f>B22+E22+H22</f>
        <v>2</v>
      </c>
      <c r="L22" s="102">
        <f>C22+F22+I22</f>
        <v>12</v>
      </c>
      <c r="M22" s="102">
        <f>SUM(K22:L22)</f>
        <v>14</v>
      </c>
    </row>
    <row r="23" spans="1:13" s="1" customFormat="1" ht="16.5" customHeight="1" x14ac:dyDescent="0.2">
      <c r="A23" s="99" t="s">
        <v>65</v>
      </c>
      <c r="B23" s="96"/>
      <c r="C23" s="96"/>
      <c r="D23" s="96"/>
      <c r="E23" s="96"/>
      <c r="F23" s="96"/>
      <c r="G23" s="96"/>
      <c r="H23" s="96">
        <v>1</v>
      </c>
      <c r="I23" s="96">
        <v>4</v>
      </c>
      <c r="J23" s="96">
        <f>SUM(H23:I23)</f>
        <v>5</v>
      </c>
      <c r="K23" s="96">
        <f>B23+E23+H23</f>
        <v>1</v>
      </c>
      <c r="L23" s="96">
        <f>C23+F23+I23</f>
        <v>4</v>
      </c>
      <c r="M23" s="96">
        <f>SUM(K23:L23)</f>
        <v>5</v>
      </c>
    </row>
    <row r="24" spans="1:13" s="1" customFormat="1" ht="16.5" customHeight="1" x14ac:dyDescent="0.2">
      <c r="A24" s="97" t="s">
        <v>17</v>
      </c>
      <c r="B24" s="117">
        <f t="shared" ref="B24:M24" si="8">SUM(B19:B23)</f>
        <v>5</v>
      </c>
      <c r="C24" s="117">
        <f t="shared" si="8"/>
        <v>25</v>
      </c>
      <c r="D24" s="117">
        <f t="shared" si="8"/>
        <v>30</v>
      </c>
      <c r="E24" s="117">
        <f t="shared" si="8"/>
        <v>7</v>
      </c>
      <c r="F24" s="117">
        <f t="shared" si="8"/>
        <v>39</v>
      </c>
      <c r="G24" s="117">
        <f t="shared" si="8"/>
        <v>46</v>
      </c>
      <c r="H24" s="117">
        <f t="shared" si="8"/>
        <v>1</v>
      </c>
      <c r="I24" s="117">
        <f t="shared" si="8"/>
        <v>4</v>
      </c>
      <c r="J24" s="117">
        <f t="shared" si="8"/>
        <v>5</v>
      </c>
      <c r="K24" s="117">
        <f t="shared" si="8"/>
        <v>13</v>
      </c>
      <c r="L24" s="117">
        <f t="shared" si="8"/>
        <v>68</v>
      </c>
      <c r="M24" s="117">
        <f t="shared" si="8"/>
        <v>81</v>
      </c>
    </row>
    <row r="25" spans="1:13" s="1" customFormat="1" ht="4.5" customHeight="1" x14ac:dyDescent="0.2">
      <c r="A25" s="100"/>
      <c r="B25" s="88"/>
      <c r="C25" s="88"/>
      <c r="D25" s="88"/>
      <c r="E25" s="88"/>
      <c r="F25" s="88"/>
      <c r="G25" s="88"/>
      <c r="H25" s="88"/>
      <c r="I25" s="88"/>
      <c r="J25" s="88"/>
      <c r="K25" s="88"/>
      <c r="L25" s="88"/>
      <c r="M25" s="88"/>
    </row>
    <row r="26" spans="1:13" s="1" customFormat="1" ht="16.5" customHeight="1" x14ac:dyDescent="0.2">
      <c r="A26" s="88" t="s">
        <v>18</v>
      </c>
      <c r="B26" s="88"/>
      <c r="C26" s="88"/>
      <c r="D26" s="88"/>
      <c r="E26" s="88"/>
      <c r="F26" s="88"/>
      <c r="G26" s="88"/>
      <c r="H26" s="88"/>
      <c r="I26" s="88"/>
      <c r="J26" s="88"/>
      <c r="K26" s="88"/>
      <c r="L26" s="88"/>
      <c r="M26" s="88"/>
    </row>
    <row r="27" spans="1:13" s="1" customFormat="1" ht="16.5" customHeight="1" x14ac:dyDescent="0.2">
      <c r="A27" s="95" t="s">
        <v>48</v>
      </c>
      <c r="B27" s="91">
        <v>2</v>
      </c>
      <c r="C27" s="91">
        <v>15</v>
      </c>
      <c r="D27" s="91">
        <f>SUM(B27:C27)</f>
        <v>17</v>
      </c>
      <c r="E27" s="91"/>
      <c r="F27" s="91">
        <v>12</v>
      </c>
      <c r="G27" s="91">
        <f t="shared" si="0"/>
        <v>12</v>
      </c>
      <c r="H27" s="91"/>
      <c r="I27" s="91"/>
      <c r="J27" s="91">
        <f t="shared" si="1"/>
        <v>0</v>
      </c>
      <c r="K27" s="91">
        <f t="shared" ref="K27:L31" si="9">B27+E27+H27</f>
        <v>2</v>
      </c>
      <c r="L27" s="91">
        <f t="shared" si="9"/>
        <v>27</v>
      </c>
      <c r="M27" s="91">
        <f t="shared" si="3"/>
        <v>29</v>
      </c>
    </row>
    <row r="28" spans="1:13" s="1" customFormat="1" ht="16.5" customHeight="1" x14ac:dyDescent="0.2">
      <c r="A28" s="95" t="s">
        <v>79</v>
      </c>
      <c r="B28" s="91">
        <v>6</v>
      </c>
      <c r="C28" s="91">
        <v>44</v>
      </c>
      <c r="D28" s="91">
        <f>SUM(B28:C28)</f>
        <v>50</v>
      </c>
      <c r="E28" s="91">
        <v>16</v>
      </c>
      <c r="F28" s="91">
        <v>35</v>
      </c>
      <c r="G28" s="91">
        <f t="shared" si="0"/>
        <v>51</v>
      </c>
      <c r="H28" s="91"/>
      <c r="I28" s="91"/>
      <c r="J28" s="91">
        <f t="shared" si="1"/>
        <v>0</v>
      </c>
      <c r="K28" s="91">
        <f t="shared" si="9"/>
        <v>22</v>
      </c>
      <c r="L28" s="91">
        <f t="shared" si="9"/>
        <v>79</v>
      </c>
      <c r="M28" s="91">
        <f t="shared" si="3"/>
        <v>101</v>
      </c>
    </row>
    <row r="29" spans="1:13" s="1" customFormat="1" ht="16.5" customHeight="1" x14ac:dyDescent="0.2">
      <c r="A29" s="94" t="s">
        <v>64</v>
      </c>
      <c r="B29" s="93"/>
      <c r="C29" s="93"/>
      <c r="D29" s="91">
        <f>SUM(B29:C29)</f>
        <v>0</v>
      </c>
      <c r="E29" s="93"/>
      <c r="F29" s="93"/>
      <c r="G29" s="91">
        <f t="shared" si="0"/>
        <v>0</v>
      </c>
      <c r="H29" s="93"/>
      <c r="I29" s="93"/>
      <c r="J29" s="91">
        <f t="shared" si="1"/>
        <v>0</v>
      </c>
      <c r="K29" s="91">
        <f t="shared" si="9"/>
        <v>0</v>
      </c>
      <c r="L29" s="91">
        <f t="shared" si="9"/>
        <v>0</v>
      </c>
      <c r="M29" s="91">
        <f t="shared" si="3"/>
        <v>0</v>
      </c>
    </row>
    <row r="30" spans="1:13" s="1" customFormat="1" ht="16.5" customHeight="1" x14ac:dyDescent="0.2">
      <c r="A30" s="101" t="s">
        <v>51</v>
      </c>
      <c r="B30" s="102"/>
      <c r="C30" s="102"/>
      <c r="D30" s="102">
        <f>SUM(B30:C30)</f>
        <v>0</v>
      </c>
      <c r="E30" s="102"/>
      <c r="F30" s="102"/>
      <c r="G30" s="102">
        <f t="shared" si="0"/>
        <v>0</v>
      </c>
      <c r="H30" s="102"/>
      <c r="I30" s="102"/>
      <c r="J30" s="102">
        <f t="shared" si="1"/>
        <v>0</v>
      </c>
      <c r="K30" s="102">
        <f t="shared" si="9"/>
        <v>0</v>
      </c>
      <c r="L30" s="102">
        <f t="shared" si="9"/>
        <v>0</v>
      </c>
      <c r="M30" s="102">
        <f t="shared" si="3"/>
        <v>0</v>
      </c>
    </row>
    <row r="31" spans="1:13" s="1" customFormat="1" ht="16.5" customHeight="1" x14ac:dyDescent="0.2">
      <c r="A31" s="99" t="s">
        <v>65</v>
      </c>
      <c r="B31" s="96"/>
      <c r="C31" s="96"/>
      <c r="D31" s="96">
        <f>SUM(B31:C31)</f>
        <v>0</v>
      </c>
      <c r="E31" s="96"/>
      <c r="F31" s="96"/>
      <c r="G31" s="96">
        <f t="shared" si="0"/>
        <v>0</v>
      </c>
      <c r="H31" s="96">
        <v>4</v>
      </c>
      <c r="I31" s="96">
        <v>11</v>
      </c>
      <c r="J31" s="96">
        <f t="shared" si="1"/>
        <v>15</v>
      </c>
      <c r="K31" s="96">
        <f t="shared" si="9"/>
        <v>4</v>
      </c>
      <c r="L31" s="96">
        <f t="shared" si="9"/>
        <v>11</v>
      </c>
      <c r="M31" s="96">
        <f t="shared" si="3"/>
        <v>15</v>
      </c>
    </row>
    <row r="32" spans="1:13" s="1" customFormat="1" ht="16.5" customHeight="1" x14ac:dyDescent="0.2">
      <c r="A32" s="97" t="s">
        <v>19</v>
      </c>
      <c r="B32" s="117">
        <f t="shared" ref="B32:M32" si="10">SUM(B27:B31)</f>
        <v>8</v>
      </c>
      <c r="C32" s="117">
        <f t="shared" si="10"/>
        <v>59</v>
      </c>
      <c r="D32" s="117">
        <f t="shared" si="10"/>
        <v>67</v>
      </c>
      <c r="E32" s="117">
        <f t="shared" si="10"/>
        <v>16</v>
      </c>
      <c r="F32" s="117">
        <f t="shared" si="10"/>
        <v>47</v>
      </c>
      <c r="G32" s="117">
        <f t="shared" si="10"/>
        <v>63</v>
      </c>
      <c r="H32" s="117">
        <f t="shared" si="10"/>
        <v>4</v>
      </c>
      <c r="I32" s="117">
        <f t="shared" si="10"/>
        <v>11</v>
      </c>
      <c r="J32" s="117">
        <f t="shared" si="10"/>
        <v>15</v>
      </c>
      <c r="K32" s="117">
        <f t="shared" si="10"/>
        <v>28</v>
      </c>
      <c r="L32" s="117">
        <f t="shared" si="10"/>
        <v>117</v>
      </c>
      <c r="M32" s="117">
        <f t="shared" si="10"/>
        <v>145</v>
      </c>
    </row>
    <row r="33" spans="1:13" s="1" customFormat="1" ht="4.5" customHeight="1" x14ac:dyDescent="0.2">
      <c r="A33" s="100"/>
      <c r="B33" s="88"/>
      <c r="C33" s="88"/>
      <c r="D33" s="88"/>
      <c r="E33" s="88"/>
      <c r="F33" s="88"/>
      <c r="G33" s="88"/>
      <c r="H33" s="88"/>
      <c r="I33" s="88"/>
      <c r="J33" s="88"/>
      <c r="K33" s="88"/>
      <c r="L33" s="88"/>
      <c r="M33" s="88"/>
    </row>
    <row r="34" spans="1:13" s="1" customFormat="1" ht="16.5" customHeight="1" x14ac:dyDescent="0.2">
      <c r="A34" s="97" t="s">
        <v>77</v>
      </c>
      <c r="B34" s="88"/>
      <c r="C34" s="88"/>
      <c r="D34" s="88"/>
      <c r="E34" s="88"/>
      <c r="F34" s="88"/>
      <c r="G34" s="88"/>
      <c r="H34" s="88"/>
      <c r="I34" s="88"/>
      <c r="J34" s="88"/>
      <c r="K34" s="118">
        <v>38</v>
      </c>
      <c r="L34" s="118">
        <v>72</v>
      </c>
      <c r="M34" s="119">
        <f>K34+L34</f>
        <v>110</v>
      </c>
    </row>
    <row r="35" spans="1:13" s="1" customFormat="1" ht="4.5" customHeight="1" thickBot="1" x14ac:dyDescent="0.25">
      <c r="A35" s="100"/>
      <c r="B35" s="88"/>
      <c r="C35" s="88"/>
      <c r="D35" s="88"/>
      <c r="E35" s="88"/>
      <c r="F35" s="88"/>
      <c r="G35" s="88"/>
      <c r="H35" s="88"/>
      <c r="I35" s="88"/>
      <c r="J35" s="88"/>
      <c r="K35" s="88"/>
      <c r="L35" s="88"/>
      <c r="M35" s="88"/>
    </row>
    <row r="36" spans="1:13" s="1" customFormat="1" ht="16.5" customHeight="1" thickBot="1" x14ac:dyDescent="0.25">
      <c r="A36" s="121" t="s">
        <v>78</v>
      </c>
      <c r="B36" s="120">
        <f t="shared" ref="B36:J36" si="11">B16+B24+B32</f>
        <v>91</v>
      </c>
      <c r="C36" s="120">
        <f t="shared" si="11"/>
        <v>228</v>
      </c>
      <c r="D36" s="120">
        <f t="shared" si="11"/>
        <v>319</v>
      </c>
      <c r="E36" s="120">
        <f t="shared" si="11"/>
        <v>84</v>
      </c>
      <c r="F36" s="120">
        <f t="shared" si="11"/>
        <v>226</v>
      </c>
      <c r="G36" s="120">
        <f t="shared" si="11"/>
        <v>310</v>
      </c>
      <c r="H36" s="120">
        <f t="shared" si="11"/>
        <v>16</v>
      </c>
      <c r="I36" s="120">
        <f t="shared" si="11"/>
        <v>24</v>
      </c>
      <c r="J36" s="120">
        <f t="shared" si="11"/>
        <v>40</v>
      </c>
      <c r="K36" s="122">
        <f>K16+K24+K32+K34</f>
        <v>229</v>
      </c>
      <c r="L36" s="122">
        <f>L16+L24+L32+L34</f>
        <v>550</v>
      </c>
      <c r="M36" s="120">
        <f>M16+M24+M32+M34</f>
        <v>779</v>
      </c>
    </row>
    <row r="37" spans="1:13" s="1" customFormat="1" ht="12.75" x14ac:dyDescent="0.2">
      <c r="A37" s="116"/>
      <c r="B37" s="116"/>
      <c r="C37" s="116"/>
      <c r="D37" s="116"/>
      <c r="E37" s="116"/>
      <c r="F37" s="116"/>
      <c r="G37" s="116"/>
      <c r="H37" s="116"/>
      <c r="I37" s="116"/>
      <c r="J37" s="116"/>
      <c r="K37" s="116"/>
      <c r="L37" s="116"/>
      <c r="M37" s="116"/>
    </row>
    <row r="38" spans="1:13" ht="12.75" x14ac:dyDescent="0.2">
      <c r="A38" s="62" t="s">
        <v>66</v>
      </c>
      <c r="B38" s="15"/>
      <c r="C38" s="15"/>
      <c r="D38" s="15"/>
      <c r="E38" s="15"/>
      <c r="F38" s="15"/>
      <c r="G38" s="15"/>
      <c r="H38" s="15"/>
      <c r="I38" s="15"/>
      <c r="J38" s="15"/>
      <c r="L38" s="170" t="s">
        <v>28</v>
      </c>
      <c r="M38" s="170"/>
    </row>
    <row r="39" spans="1:13" x14ac:dyDescent="0.2">
      <c r="D39" s="60"/>
      <c r="E39" s="60"/>
      <c r="F39" s="60"/>
      <c r="G39" s="60"/>
      <c r="H39" s="60"/>
      <c r="I39" s="60"/>
      <c r="J39" s="60"/>
      <c r="K39" s="60"/>
      <c r="L39" s="60"/>
      <c r="M39" s="60"/>
    </row>
    <row r="40" spans="1:13" x14ac:dyDescent="0.2">
      <c r="D40" s="60"/>
      <c r="E40" s="60"/>
    </row>
  </sheetData>
  <mergeCells count="7">
    <mergeCell ref="E3:G3"/>
    <mergeCell ref="H3:J3"/>
    <mergeCell ref="K3:M3"/>
    <mergeCell ref="L38:M38"/>
    <mergeCell ref="A2:M2"/>
    <mergeCell ref="A3:A4"/>
    <mergeCell ref="B3:D3"/>
  </mergeCells>
  <printOptions horizontalCentered="1"/>
  <pageMargins left="0.19685039370078741" right="0.19685039370078741" top="0.74803149606299213" bottom="0.74803149606299213" header="0.31496062992125984" footer="0.31496062992125984"/>
  <pageSetup paperSize="9" scale="7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tabSelected="1" zoomScaleNormal="100" workbookViewId="0">
      <selection activeCell="G7" sqref="G7"/>
    </sheetView>
  </sheetViews>
  <sheetFormatPr baseColWidth="10" defaultRowHeight="12.75" x14ac:dyDescent="0.2"/>
  <cols>
    <col min="1" max="1" width="39.7109375" style="16" customWidth="1"/>
    <col min="2" max="2" width="20.7109375" style="16" customWidth="1"/>
    <col min="3" max="3" width="18.28515625" style="16" customWidth="1"/>
    <col min="4" max="4" width="10.5703125" style="16" customWidth="1"/>
    <col min="5" max="5" width="13.28515625" style="16" customWidth="1"/>
    <col min="6" max="6" width="11.42578125" style="16"/>
    <col min="7" max="7" width="11.7109375" style="16" bestFit="1" customWidth="1"/>
    <col min="8" max="16384" width="11.42578125" style="16"/>
  </cols>
  <sheetData>
    <row r="1" spans="1:8" x14ac:dyDescent="0.2">
      <c r="A1" s="40" t="s">
        <v>88</v>
      </c>
    </row>
    <row r="2" spans="1:8" x14ac:dyDescent="0.2">
      <c r="A2" s="40"/>
    </row>
    <row r="3" spans="1:8" ht="56.25" customHeight="1" x14ac:dyDescent="0.2">
      <c r="A3" s="77"/>
      <c r="B3" s="78" t="s">
        <v>52</v>
      </c>
      <c r="C3" s="79" t="s">
        <v>45</v>
      </c>
      <c r="D3" s="80" t="s">
        <v>71</v>
      </c>
    </row>
    <row r="4" spans="1:8" ht="15" customHeight="1" x14ac:dyDescent="0.2">
      <c r="A4" s="10" t="s">
        <v>7</v>
      </c>
      <c r="B4" s="17"/>
      <c r="C4" s="18"/>
      <c r="D4" s="115"/>
      <c r="E4" s="26"/>
      <c r="F4" s="26"/>
      <c r="G4" s="26"/>
    </row>
    <row r="5" spans="1:8" ht="15" customHeight="1" x14ac:dyDescent="0.2">
      <c r="A5" s="11" t="s">
        <v>85</v>
      </c>
      <c r="B5" s="125">
        <v>10797</v>
      </c>
      <c r="C5" s="27">
        <v>79</v>
      </c>
      <c r="D5" s="144">
        <f>C5/B5*100</f>
        <v>0.73168472723904787</v>
      </c>
      <c r="E5" s="26"/>
      <c r="F5" s="134"/>
      <c r="G5" s="26"/>
    </row>
    <row r="6" spans="1:8" ht="15" customHeight="1" x14ac:dyDescent="0.2">
      <c r="A6" s="11" t="s">
        <v>67</v>
      </c>
      <c r="B6" s="125">
        <v>800</v>
      </c>
      <c r="C6" s="27">
        <v>3</v>
      </c>
      <c r="D6" s="144">
        <f t="shared" ref="D6:D12" si="0">C6/B6*100</f>
        <v>0.375</v>
      </c>
      <c r="E6" s="26"/>
      <c r="F6" s="134"/>
      <c r="G6" s="26"/>
    </row>
    <row r="7" spans="1:8" ht="15" customHeight="1" x14ac:dyDescent="0.2">
      <c r="A7" s="11" t="s">
        <v>68</v>
      </c>
      <c r="B7" s="131">
        <v>10323</v>
      </c>
      <c r="C7" s="27">
        <v>99</v>
      </c>
      <c r="D7" s="144">
        <f t="shared" si="0"/>
        <v>0.95902353966870102</v>
      </c>
      <c r="E7" s="26"/>
      <c r="F7" s="134"/>
      <c r="G7" s="26"/>
    </row>
    <row r="8" spans="1:8" ht="15" customHeight="1" x14ac:dyDescent="0.2">
      <c r="A8" s="11" t="s">
        <v>69</v>
      </c>
      <c r="B8" s="131">
        <v>1179</v>
      </c>
      <c r="C8" s="27">
        <v>16</v>
      </c>
      <c r="D8" s="144">
        <f t="shared" si="0"/>
        <v>1.3570822731128074</v>
      </c>
      <c r="E8" s="26"/>
      <c r="F8" s="134"/>
      <c r="G8" s="26"/>
    </row>
    <row r="9" spans="1:8" ht="15" customHeight="1" x14ac:dyDescent="0.2">
      <c r="A9" s="14" t="s">
        <v>11</v>
      </c>
      <c r="B9" s="126">
        <v>229</v>
      </c>
      <c r="C9" s="27">
        <v>2</v>
      </c>
      <c r="D9" s="144">
        <f t="shared" si="0"/>
        <v>0.87336244541484709</v>
      </c>
      <c r="E9" s="26"/>
      <c r="F9" s="134"/>
      <c r="G9" s="26"/>
    </row>
    <row r="10" spans="1:8" ht="15" customHeight="1" x14ac:dyDescent="0.2">
      <c r="A10" s="14" t="s">
        <v>12</v>
      </c>
      <c r="B10" s="127">
        <v>35</v>
      </c>
      <c r="C10" s="27">
        <v>0</v>
      </c>
      <c r="D10" s="144">
        <f t="shared" si="0"/>
        <v>0</v>
      </c>
      <c r="E10" s="26"/>
      <c r="F10" s="134"/>
      <c r="G10" s="26"/>
    </row>
    <row r="11" spans="1:8" ht="15" customHeight="1" x14ac:dyDescent="0.2">
      <c r="A11" s="14" t="s">
        <v>15</v>
      </c>
      <c r="B11" s="127">
        <v>246</v>
      </c>
      <c r="C11" s="27">
        <v>2</v>
      </c>
      <c r="D11" s="144">
        <f t="shared" si="0"/>
        <v>0.81300813008130091</v>
      </c>
      <c r="E11" s="26"/>
      <c r="F11" s="134"/>
      <c r="G11" s="26"/>
    </row>
    <row r="12" spans="1:8" s="15" customFormat="1" ht="15" customHeight="1" x14ac:dyDescent="0.2">
      <c r="A12" s="12" t="s">
        <v>13</v>
      </c>
      <c r="B12" s="128">
        <v>23609</v>
      </c>
      <c r="C12" s="104">
        <f>SUM(C5:C11)</f>
        <v>201</v>
      </c>
      <c r="D12" s="144">
        <f t="shared" si="0"/>
        <v>0.85137024016264995</v>
      </c>
      <c r="E12" s="107"/>
      <c r="F12" s="134"/>
      <c r="G12" s="35"/>
      <c r="H12" s="35"/>
    </row>
    <row r="13" spans="1:8" ht="15" customHeight="1" x14ac:dyDescent="0.2">
      <c r="A13" s="13"/>
      <c r="B13" s="129"/>
      <c r="C13" s="37"/>
      <c r="D13" s="145"/>
      <c r="E13" s="26"/>
      <c r="F13" s="134"/>
      <c r="G13" s="35"/>
      <c r="H13" s="35"/>
    </row>
    <row r="14" spans="1:8" ht="15" customHeight="1" x14ac:dyDescent="0.2">
      <c r="A14" s="10" t="s">
        <v>14</v>
      </c>
      <c r="B14" s="130"/>
      <c r="C14" s="27"/>
      <c r="D14" s="144"/>
      <c r="E14" s="26"/>
      <c r="F14" s="134"/>
      <c r="G14" s="35"/>
      <c r="H14" s="35"/>
    </row>
    <row r="15" spans="1:8" ht="15" customHeight="1" x14ac:dyDescent="0.2">
      <c r="A15" s="14" t="s">
        <v>16</v>
      </c>
      <c r="B15" s="127">
        <v>63</v>
      </c>
      <c r="C15" s="27">
        <v>3</v>
      </c>
      <c r="D15" s="144">
        <f>C15/B15*100</f>
        <v>4.7619047619047619</v>
      </c>
      <c r="E15" s="26"/>
      <c r="F15" s="134"/>
      <c r="G15" s="26"/>
    </row>
    <row r="16" spans="1:8" ht="15" customHeight="1" x14ac:dyDescent="0.2">
      <c r="A16" s="14" t="s">
        <v>50</v>
      </c>
      <c r="B16" s="126">
        <v>316</v>
      </c>
      <c r="C16" s="27">
        <v>0</v>
      </c>
      <c r="D16" s="144">
        <f>C16/B16*100</f>
        <v>0</v>
      </c>
      <c r="E16" s="26"/>
      <c r="F16" s="134"/>
      <c r="G16" s="26"/>
    </row>
    <row r="17" spans="1:7" ht="15" customHeight="1" x14ac:dyDescent="0.2">
      <c r="A17" s="14" t="s">
        <v>46</v>
      </c>
      <c r="B17" s="127">
        <v>718</v>
      </c>
      <c r="C17" s="27">
        <v>30</v>
      </c>
      <c r="D17" s="144">
        <f>C17/B17*100</f>
        <v>4.1782729805013927</v>
      </c>
      <c r="E17" s="26"/>
      <c r="F17" s="134"/>
      <c r="G17" s="26"/>
    </row>
    <row r="18" spans="1:7" ht="15" customHeight="1" x14ac:dyDescent="0.2">
      <c r="A18" s="14" t="s">
        <v>47</v>
      </c>
      <c r="B18" s="127">
        <v>41</v>
      </c>
      <c r="C18" s="27">
        <v>13</v>
      </c>
      <c r="D18" s="144">
        <f>C18/B18*100</f>
        <v>31.707317073170731</v>
      </c>
      <c r="E18" s="26"/>
      <c r="F18" s="134"/>
      <c r="G18" s="26"/>
    </row>
    <row r="19" spans="1:7" s="15" customFormat="1" ht="15" customHeight="1" x14ac:dyDescent="0.2">
      <c r="A19" s="12" t="s">
        <v>17</v>
      </c>
      <c r="B19" s="130">
        <v>1138</v>
      </c>
      <c r="C19" s="36">
        <f>SUM(C15:C18)</f>
        <v>46</v>
      </c>
      <c r="D19" s="144">
        <f>C19/B19*100</f>
        <v>4.0421792618629171</v>
      </c>
      <c r="E19" s="107"/>
      <c r="F19" s="134"/>
    </row>
    <row r="20" spans="1:7" ht="15" customHeight="1" x14ac:dyDescent="0.2">
      <c r="A20" s="13"/>
      <c r="B20" s="129"/>
      <c r="C20" s="37"/>
      <c r="D20" s="145"/>
      <c r="E20" s="26"/>
      <c r="F20" s="134"/>
    </row>
    <row r="21" spans="1:7" ht="15" customHeight="1" x14ac:dyDescent="0.2">
      <c r="A21" s="10" t="s">
        <v>18</v>
      </c>
      <c r="B21" s="130"/>
      <c r="C21" s="27"/>
      <c r="D21" s="144"/>
      <c r="E21" s="26"/>
      <c r="F21" s="134"/>
    </row>
    <row r="22" spans="1:7" ht="15" customHeight="1" x14ac:dyDescent="0.2">
      <c r="A22" s="14" t="s">
        <v>70</v>
      </c>
      <c r="B22" s="127">
        <v>667</v>
      </c>
      <c r="C22" s="27">
        <f>12+51</f>
        <v>63</v>
      </c>
      <c r="D22" s="144">
        <f>C22/B22*100</f>
        <v>9.4452773613193397</v>
      </c>
      <c r="E22" s="26"/>
      <c r="F22" s="134"/>
    </row>
    <row r="23" spans="1:7" ht="15" customHeight="1" x14ac:dyDescent="0.2">
      <c r="A23" s="14" t="s">
        <v>51</v>
      </c>
      <c r="B23" s="127">
        <v>202</v>
      </c>
      <c r="C23" s="27">
        <v>0</v>
      </c>
      <c r="D23" s="144">
        <f>C23/B23*100</f>
        <v>0</v>
      </c>
      <c r="E23" s="26"/>
      <c r="F23" s="134"/>
    </row>
    <row r="24" spans="1:7" s="15" customFormat="1" ht="15" customHeight="1" x14ac:dyDescent="0.2">
      <c r="A24" s="12" t="s">
        <v>19</v>
      </c>
      <c r="B24" s="36">
        <v>869</v>
      </c>
      <c r="C24" s="36">
        <f>SUM(C22:C23)</f>
        <v>63</v>
      </c>
      <c r="D24" s="144">
        <f>C24/B24*100</f>
        <v>7.2497123130034522</v>
      </c>
      <c r="E24" s="107"/>
      <c r="F24" s="134"/>
    </row>
    <row r="25" spans="1:7" s="15" customFormat="1" ht="15" customHeight="1" x14ac:dyDescent="0.2">
      <c r="A25" s="13"/>
      <c r="B25" s="124"/>
      <c r="C25" s="37"/>
      <c r="D25" s="145"/>
      <c r="E25" s="26"/>
      <c r="F25" s="134"/>
    </row>
    <row r="26" spans="1:7" s="15" customFormat="1" ht="15" customHeight="1" x14ac:dyDescent="0.2">
      <c r="A26" s="12" t="s">
        <v>20</v>
      </c>
      <c r="B26" s="36">
        <v>25616</v>
      </c>
      <c r="C26" s="36">
        <f>C12+C19+C24</f>
        <v>310</v>
      </c>
      <c r="D26" s="144">
        <f>C26/B26*100</f>
        <v>1.2101811367895066</v>
      </c>
      <c r="E26" s="107"/>
      <c r="F26" s="134"/>
    </row>
    <row r="27" spans="1:7" ht="17.25" customHeight="1" x14ac:dyDescent="0.2">
      <c r="A27" s="174" t="s">
        <v>86</v>
      </c>
      <c r="B27" s="174"/>
      <c r="C27" s="174"/>
      <c r="D27" s="174"/>
    </row>
    <row r="28" spans="1:7" ht="12" customHeight="1" x14ac:dyDescent="0.2">
      <c r="A28" s="62" t="s">
        <v>66</v>
      </c>
    </row>
    <row r="31" spans="1:7" x14ac:dyDescent="0.2">
      <c r="B31" s="135"/>
      <c r="C31" s="135"/>
    </row>
    <row r="33" spans="2:3" x14ac:dyDescent="0.2">
      <c r="B33" s="135"/>
      <c r="C33" s="135"/>
    </row>
    <row r="34" spans="2:3" x14ac:dyDescent="0.2">
      <c r="B34" s="135"/>
      <c r="C34" s="135"/>
    </row>
  </sheetData>
  <mergeCells count="1">
    <mergeCell ref="A27:D27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6</vt:i4>
      </vt:variant>
    </vt:vector>
  </HeadingPairs>
  <TitlesOfParts>
    <vt:vector size="13" baseType="lpstr">
      <vt:lpstr>Tab 11.1</vt:lpstr>
      <vt:lpstr>Tab 11.2</vt:lpstr>
      <vt:lpstr>Fig 11.1 </vt:lpstr>
      <vt:lpstr>Tab 11.3 </vt:lpstr>
      <vt:lpstr>Tab 11.4 </vt:lpstr>
      <vt:lpstr>Tab 11.5</vt:lpstr>
      <vt:lpstr>Tab 11.6 </vt:lpstr>
      <vt:lpstr>'Fig 11.1 '!Zone_d_impression</vt:lpstr>
      <vt:lpstr>'Tab 11.2'!Zone_d_impression</vt:lpstr>
      <vt:lpstr>'Tab 11.3 '!Zone_d_impression</vt:lpstr>
      <vt:lpstr>'Tab 11.4 '!Zone_d_impression</vt:lpstr>
      <vt:lpstr>'Tab 11.5'!Zone_d_impression</vt:lpstr>
      <vt:lpstr>'Tab 11.6 '!Zone_d_impression</vt:lpstr>
    </vt:vector>
  </TitlesOfParts>
  <Company>men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BSN 2020- Chap 11- La politique handicap</dc:title>
  <dc:creator>DEPP-MENJS;direction de l'évaluation, de la prospective et de la performance;ministère de l'éducation nationale, de la Jeunesse et des Sports</dc:creator>
  <cp:keywords>absenteisme, action sociale, concours enseignant, congé de maladie, école supérieures du professorat (ESPE), égalité professionnelle, enseignant, formation continue, heure supplémentaire annualisée, parité, personnel, politique sociale, recrutement, rémunération</cp:keywords>
  <cp:lastModifiedBy>Administration centrale</cp:lastModifiedBy>
  <cp:lastPrinted>2020-02-07T08:25:09Z</cp:lastPrinted>
  <dcterms:created xsi:type="dcterms:W3CDTF">2013-05-15T15:11:11Z</dcterms:created>
  <dcterms:modified xsi:type="dcterms:W3CDTF">2020-12-17T14:13:00Z</dcterms:modified>
  <cp:contentStatus>publié</cp:contentStatus>
</cp:coreProperties>
</file>