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c2\02_PUBLICATIONS\NI-2025\67- VAE\04- Web\"/>
    </mc:Choice>
  </mc:AlternateContent>
  <bookViews>
    <workbookView xWindow="-120" yWindow="-120" windowWidth="29040" windowHeight="15840" tabRatio="688"/>
  </bookViews>
  <sheets>
    <sheet name="Figure 1" sheetId="1" r:id="rId1"/>
    <sheet name="Figure 2" sheetId="32" r:id="rId2"/>
    <sheet name="Figure 3 web" sheetId="49" r:id="rId3"/>
    <sheet name="Figure 4 web " sheetId="45" r:id="rId4"/>
    <sheet name="Figure 5 web" sheetId="47" r:id="rId5"/>
    <sheet name="Figure 6 web" sheetId="5" r:id="rId6"/>
    <sheet name="Encadré web" sheetId="8" r:id="rId7"/>
  </sheets>
  <definedNames>
    <definedName name="_xlnm._FilterDatabase" localSheetId="2" hidden="1">'Figure 3 web'!$A$3:$R$30</definedName>
    <definedName name="_xlnm._FilterDatabase" localSheetId="3" hidden="1">'Figure 4 web '!$A$3:$XEH$44</definedName>
    <definedName name="_xlnm.Print_Area" localSheetId="0">'Figure 1'!$A$1:$U$12</definedName>
    <definedName name="_xlnm.Print_Area" localSheetId="1">'Figure 2'!$A$1:$B$23</definedName>
    <definedName name="_xlnm.Print_Area" localSheetId="5">'Figure 6 web'!$A$1:$B$22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5" i="1" l="1"/>
  <c r="Z6" i="1"/>
  <c r="Z4" i="1"/>
  <c r="Y5" i="1"/>
  <c r="Y6" i="1"/>
  <c r="Y4" i="1"/>
  <c r="H19" i="32"/>
  <c r="G19" i="32"/>
  <c r="F19" i="32"/>
  <c r="E19" i="32"/>
  <c r="D19" i="32"/>
  <c r="C19" i="32"/>
  <c r="G17" i="32"/>
  <c r="F17" i="32"/>
  <c r="E17" i="32"/>
  <c r="D17" i="32"/>
  <c r="R7" i="45" l="1"/>
  <c r="R15" i="45" s="1"/>
  <c r="Q15" i="45"/>
  <c r="O15" i="45"/>
  <c r="P15" i="45"/>
  <c r="N15" i="45"/>
  <c r="L15" i="45"/>
  <c r="J15" i="45"/>
  <c r="E36" i="45" l="1"/>
  <c r="G15" i="45"/>
  <c r="E15" i="45"/>
  <c r="G7" i="45" l="1"/>
  <c r="L7" i="45"/>
  <c r="Q7" i="45"/>
  <c r="P7" i="45" l="1"/>
  <c r="O7" i="45"/>
  <c r="N7" i="45"/>
  <c r="J7" i="45"/>
  <c r="E7" i="45"/>
  <c r="F36" i="49" l="1"/>
  <c r="F15" i="49"/>
  <c r="F16" i="49"/>
  <c r="F17" i="49"/>
  <c r="F18" i="49"/>
  <c r="F19" i="49"/>
  <c r="F20" i="49"/>
  <c r="F21" i="49"/>
  <c r="F22" i="49"/>
  <c r="F23" i="49"/>
  <c r="F24" i="49"/>
  <c r="F25" i="49"/>
  <c r="F34" i="49"/>
  <c r="F26" i="49"/>
  <c r="F27" i="49"/>
  <c r="F28" i="49"/>
  <c r="F29" i="49"/>
  <c r="F30" i="49"/>
  <c r="F35" i="49"/>
  <c r="F14" i="49"/>
  <c r="F5" i="49"/>
  <c r="F6" i="49"/>
  <c r="F7" i="49"/>
  <c r="F8" i="49"/>
  <c r="F9" i="49"/>
  <c r="F33" i="49"/>
  <c r="F10" i="49"/>
  <c r="F11" i="49"/>
  <c r="F12" i="49"/>
  <c r="F13" i="49"/>
  <c r="F4" i="49"/>
  <c r="R5" i="45" l="1"/>
  <c r="R6" i="45"/>
  <c r="R8" i="45"/>
  <c r="R9" i="45"/>
  <c r="R10" i="45"/>
  <c r="R11" i="45"/>
  <c r="R12" i="45"/>
  <c r="R13" i="45"/>
  <c r="R14" i="45"/>
  <c r="R16" i="45"/>
  <c r="R17" i="45"/>
  <c r="R18" i="45"/>
  <c r="R19" i="45"/>
  <c r="R20" i="45"/>
  <c r="R21" i="45"/>
  <c r="R22" i="45"/>
  <c r="R23" i="45"/>
  <c r="R24" i="45"/>
  <c r="R25" i="45"/>
  <c r="R26" i="45"/>
  <c r="R27" i="45"/>
  <c r="R28" i="45"/>
  <c r="R29" i="45"/>
  <c r="R30" i="45"/>
  <c r="R31" i="45"/>
  <c r="R32" i="45"/>
  <c r="R33" i="45"/>
  <c r="R34" i="45"/>
  <c r="R35" i="45"/>
  <c r="R36" i="45"/>
  <c r="R4" i="45"/>
  <c r="P36" i="49" l="1"/>
  <c r="M36" i="49"/>
  <c r="O30" i="49" s="1"/>
  <c r="L36" i="49"/>
  <c r="I36" i="49"/>
  <c r="J36" i="49" s="1"/>
  <c r="J35" i="49"/>
  <c r="Q30" i="49"/>
  <c r="N30" i="49"/>
  <c r="J30" i="49"/>
  <c r="Q29" i="49"/>
  <c r="N29" i="49"/>
  <c r="J29" i="49"/>
  <c r="Q28" i="49"/>
  <c r="N28" i="49"/>
  <c r="J28" i="49"/>
  <c r="Q27" i="49"/>
  <c r="N27" i="49"/>
  <c r="J27" i="49"/>
  <c r="Q26" i="49"/>
  <c r="N26" i="49"/>
  <c r="J26" i="49"/>
  <c r="J34" i="49"/>
  <c r="Q25" i="49"/>
  <c r="N25" i="49"/>
  <c r="J25" i="49"/>
  <c r="Q24" i="49"/>
  <c r="N24" i="49"/>
  <c r="J24" i="49"/>
  <c r="Q23" i="49"/>
  <c r="N23" i="49"/>
  <c r="J23" i="49"/>
  <c r="Q22" i="49"/>
  <c r="N22" i="49"/>
  <c r="J22" i="49"/>
  <c r="Q21" i="49"/>
  <c r="N21" i="49"/>
  <c r="J21" i="49"/>
  <c r="Q20" i="49"/>
  <c r="N20" i="49"/>
  <c r="J20" i="49"/>
  <c r="Q19" i="49"/>
  <c r="N19" i="49"/>
  <c r="J19" i="49"/>
  <c r="Q18" i="49"/>
  <c r="N18" i="49"/>
  <c r="J18" i="49"/>
  <c r="Q17" i="49"/>
  <c r="N17" i="49"/>
  <c r="J17" i="49"/>
  <c r="Q16" i="49"/>
  <c r="N16" i="49"/>
  <c r="J16" i="49"/>
  <c r="Q15" i="49"/>
  <c r="N15" i="49"/>
  <c r="J15" i="49"/>
  <c r="Q14" i="49"/>
  <c r="N14" i="49"/>
  <c r="J14" i="49"/>
  <c r="Q32" i="49"/>
  <c r="N32" i="49"/>
  <c r="Q13" i="49"/>
  <c r="N13" i="49"/>
  <c r="J13" i="49"/>
  <c r="Q12" i="49"/>
  <c r="N12" i="49"/>
  <c r="J12" i="49"/>
  <c r="Q11" i="49"/>
  <c r="N11" i="49"/>
  <c r="J11" i="49"/>
  <c r="Q10" i="49"/>
  <c r="N10" i="49"/>
  <c r="J10" i="49"/>
  <c r="J33" i="49"/>
  <c r="Q9" i="49"/>
  <c r="N9" i="49"/>
  <c r="J9" i="49"/>
  <c r="Q8" i="49"/>
  <c r="N8" i="49"/>
  <c r="J8" i="49"/>
  <c r="Q7" i="49"/>
  <c r="N7" i="49"/>
  <c r="J7" i="49"/>
  <c r="Q6" i="49"/>
  <c r="N6" i="49"/>
  <c r="J6" i="49"/>
  <c r="Q5" i="49"/>
  <c r="N5" i="49"/>
  <c r="J5" i="49"/>
  <c r="Q4" i="49"/>
  <c r="N4" i="49"/>
  <c r="J4" i="49"/>
  <c r="O22" i="49" l="1"/>
  <c r="O9" i="49"/>
  <c r="O6" i="49"/>
  <c r="O19" i="49"/>
  <c r="O16" i="49"/>
  <c r="O32" i="49"/>
  <c r="O8" i="49"/>
  <c r="O11" i="49"/>
  <c r="O28" i="49"/>
  <c r="O5" i="49"/>
  <c r="O25" i="49"/>
  <c r="Q36" i="49"/>
  <c r="O15" i="49"/>
  <c r="O18" i="49"/>
  <c r="O21" i="49"/>
  <c r="O24" i="49"/>
  <c r="O14" i="49"/>
  <c r="O17" i="49"/>
  <c r="O20" i="49"/>
  <c r="O23" i="49"/>
  <c r="O12" i="49"/>
  <c r="O26" i="49"/>
  <c r="O29" i="49"/>
  <c r="N36" i="49"/>
  <c r="O4" i="49"/>
  <c r="O7" i="49"/>
  <c r="O10" i="49"/>
  <c r="O13" i="49"/>
  <c r="O27" i="49"/>
  <c r="J36" i="45" l="1"/>
  <c r="H6" i="32" l="1"/>
  <c r="XEH37" i="45" l="1"/>
  <c r="T5" i="1" l="1"/>
</calcChain>
</file>

<file path=xl/sharedStrings.xml><?xml version="1.0" encoding="utf-8"?>
<sst xmlns="http://schemas.openxmlformats.org/spreadsheetml/2006/main" count="203" uniqueCount="167">
  <si>
    <t>Moins de 25 ans</t>
  </si>
  <si>
    <t>25-29 ans</t>
  </si>
  <si>
    <t>30-39 ans</t>
  </si>
  <si>
    <t>40-49 ans</t>
  </si>
  <si>
    <t>50 ans et plus</t>
  </si>
  <si>
    <t>CAP</t>
  </si>
  <si>
    <t>BTS</t>
  </si>
  <si>
    <t>Brevet professionnel</t>
  </si>
  <si>
    <t>Mayotte</t>
  </si>
  <si>
    <t>Coiffure (BP)</t>
  </si>
  <si>
    <t>Recevabilités</t>
  </si>
  <si>
    <t>Nombre de dossiers examinés (décisions rendues)</t>
  </si>
  <si>
    <t>Candidats ayant obtenu une validation, même partielle</t>
  </si>
  <si>
    <t>Validations totales</t>
  </si>
  <si>
    <t>Intitulés des diplômes</t>
  </si>
  <si>
    <t>Âge</t>
  </si>
  <si>
    <t>En emploi</t>
  </si>
  <si>
    <t>Total</t>
  </si>
  <si>
    <t>Hommes</t>
  </si>
  <si>
    <t>Femmes</t>
  </si>
  <si>
    <t>Situation par rapport à l'emploi</t>
  </si>
  <si>
    <t>Aix-Marseille</t>
  </si>
  <si>
    <t>Amiens</t>
  </si>
  <si>
    <t>Besançon</t>
  </si>
  <si>
    <t>Bordeaux</t>
  </si>
  <si>
    <t>Clermont-Ferrand</t>
  </si>
  <si>
    <t>Corse</t>
  </si>
  <si>
    <t>Dijon</t>
  </si>
  <si>
    <t>Grenoble</t>
  </si>
  <si>
    <t>Guadeloupe</t>
  </si>
  <si>
    <t>Guyane</t>
  </si>
  <si>
    <t>La Réunion</t>
  </si>
  <si>
    <t>Lille</t>
  </si>
  <si>
    <t>Limoges</t>
  </si>
  <si>
    <t>Lyon</t>
  </si>
  <si>
    <t>Martinique</t>
  </si>
  <si>
    <t>Montpellier</t>
  </si>
  <si>
    <t>Nancy-Metz</t>
  </si>
  <si>
    <t>Nice</t>
  </si>
  <si>
    <t>Orléans-Tours</t>
  </si>
  <si>
    <t>Poitiers</t>
  </si>
  <si>
    <t>Reims</t>
  </si>
  <si>
    <t>Rennes</t>
  </si>
  <si>
    <t>Strasbourg</t>
  </si>
  <si>
    <t>Toulouse</t>
  </si>
  <si>
    <t>Baccalauréat professionnel</t>
  </si>
  <si>
    <t>Validations partielles</t>
  </si>
  <si>
    <t>Aucune validation</t>
  </si>
  <si>
    <t>Académies</t>
  </si>
  <si>
    <t>Demandes recevables</t>
  </si>
  <si>
    <t>Demandeurs d’emploi</t>
  </si>
  <si>
    <t>Inactifs</t>
  </si>
  <si>
    <t>DEME</t>
  </si>
  <si>
    <t>Poids dans le total des candidatures examinées</t>
  </si>
  <si>
    <t>DEES</t>
  </si>
  <si>
    <t>Normandie</t>
  </si>
  <si>
    <t>Accompagnant éducatif petite enfance (CAP)</t>
  </si>
  <si>
    <t>Poids (%)</t>
  </si>
  <si>
    <t>Validations totales / candidatures examinées (%)</t>
  </si>
  <si>
    <r>
      <t xml:space="preserve">Nombre d'académies dans lesquelles se sont tenus les jurys </t>
    </r>
    <r>
      <rPr>
        <b/>
        <vertAlign val="superscript"/>
        <sz val="9"/>
        <rFont val="Arial"/>
        <family val="2"/>
      </rPr>
      <t>1</t>
    </r>
  </si>
  <si>
    <t>Dernière session</t>
  </si>
  <si>
    <t>Sexe</t>
  </si>
  <si>
    <t>Niveau 4</t>
  </si>
  <si>
    <t>Candidats examinés</t>
  </si>
  <si>
    <t>Nantes</t>
  </si>
  <si>
    <t>Première session</t>
  </si>
  <si>
    <t>Niveau 5</t>
  </si>
  <si>
    <t>Niveaux 6 et 7</t>
  </si>
  <si>
    <t>Niveau 3</t>
  </si>
  <si>
    <r>
      <rPr>
        <b/>
        <sz val="9"/>
        <rFont val="Arial"/>
        <family val="2"/>
      </rPr>
      <t>Source</t>
    </r>
    <r>
      <rPr>
        <sz val="9"/>
        <rFont val="Arial"/>
        <family val="2"/>
      </rPr>
      <t xml:space="preserve"> : DEPP, enquête n° 62. </t>
    </r>
  </si>
  <si>
    <t>Management commercial opérationnel (BTS)</t>
  </si>
  <si>
    <t>Moniteur éducateur (diplôme d'État) DEME</t>
  </si>
  <si>
    <t>Éducateur spécialisé (diplôme d'État) DEES</t>
  </si>
  <si>
    <t>Autre niveaux 6 et 7 (DEETS, DECESF,diplômes comptables et diplômes des métiers d'art)</t>
  </si>
  <si>
    <t>Autre niveau 4 (MC)</t>
  </si>
  <si>
    <t>Autre niveau 3 (MC)</t>
  </si>
  <si>
    <t>BTS support à l'action managériale (BTS)</t>
  </si>
  <si>
    <r>
      <rPr>
        <b/>
        <sz val="9"/>
        <rFont val="Arial"/>
        <family val="2"/>
      </rPr>
      <t>Champ</t>
    </r>
    <r>
      <rPr>
        <sz val="9"/>
        <rFont val="Arial"/>
        <family val="2"/>
      </rPr>
      <t xml:space="preserve"> : France.</t>
    </r>
  </si>
  <si>
    <r>
      <rPr>
        <b/>
        <sz val="9"/>
        <rFont val="Arial"/>
        <family val="2"/>
      </rPr>
      <t>Source</t>
    </r>
    <r>
      <rPr>
        <sz val="9"/>
        <rFont val="Arial"/>
        <family val="2"/>
      </rPr>
      <t xml:space="preserve"> : DEPP, enquête n° 62, système d'information Cyclade, DATA.DREES, enquête annuelle auprès des écoles de formation aux professions de santé et des centres de formation aux professions du social.
</t>
    </r>
  </si>
  <si>
    <t>Demandes recevables 2023</t>
  </si>
  <si>
    <t>Candidatures déposées en 2023</t>
  </si>
  <si>
    <t>Candidatures examinées 2023</t>
  </si>
  <si>
    <t>Demandes recevables 2024</t>
  </si>
  <si>
    <t>Évolution 2024/ 2023 en %</t>
  </si>
  <si>
    <t>Candidatures déposées en 2024</t>
  </si>
  <si>
    <t>Candidatures examinées 2024</t>
  </si>
  <si>
    <t>Autre niveau 5 (diplômes des métiers d'art)</t>
  </si>
  <si>
    <t>évolution/2023 (%)</t>
  </si>
  <si>
    <t xml:space="preserve">recevabilités </t>
  </si>
  <si>
    <t>Part de la VAE dans l'ensemble des diplômes délivrés</t>
  </si>
  <si>
    <t>1. Organisation interacadémique de la validation en Île-de-France.</t>
  </si>
  <si>
    <t>2. Hors baccalauréats technologiques et hors BEP.</t>
  </si>
  <si>
    <t>Candidatures examinées</t>
  </si>
  <si>
    <r>
      <t>Lecture</t>
    </r>
    <r>
      <rPr>
        <sz val="9"/>
        <rFont val="Arial"/>
        <family val="2"/>
      </rPr>
      <t xml:space="preserve"> : en 2024, 34 % des candidatures examinées concernent des hommes, 3 % des personnes âgées de moins de 25 ans et 14 % des demandeurs d'emploi.</t>
    </r>
  </si>
  <si>
    <t>Candidatures déposées</t>
  </si>
  <si>
    <t>Candidatures examinées en 2024</t>
  </si>
  <si>
    <t>évolution 22/23</t>
  </si>
  <si>
    <t>Validations totales/       candidatures examinées (%)</t>
  </si>
  <si>
    <t>nombre de diplôme*specialité visés (options regroupées) 2024</t>
  </si>
  <si>
    <t>n.d.</t>
  </si>
  <si>
    <t>Historique</t>
  </si>
  <si>
    <t>Poids dans les validations totales</t>
  </si>
  <si>
    <t>DEES niveau 5 jusqu’au printemps (dernière session VAE printemps 2021), niveau 6 ensuite</t>
  </si>
  <si>
    <t>BTS "Management des unités commerciales" jusqu'en 2020</t>
  </si>
  <si>
    <t>BTS "Assistant de direction" jusqu'en 2009 puis "Assistant de manager" jusqu'en 2020</t>
  </si>
  <si>
    <t>Île-de-France*</t>
  </si>
  <si>
    <t>Créteil*</t>
  </si>
  <si>
    <t>Paris*</t>
  </si>
  <si>
    <t>Versailles*</t>
  </si>
  <si>
    <t>Candidatures déposées, part des femmes</t>
  </si>
  <si>
    <t>recevabilités part, des femmes</t>
  </si>
  <si>
    <t>Part des dossiers instruits sur France VAE en 2023</t>
  </si>
  <si>
    <t>Part des dossiers instruits sur France VAE en 2024</t>
  </si>
  <si>
    <t>CAP "Petite enfance" jusqu'en 2018</t>
  </si>
  <si>
    <t>Ensemble des candidatures examinées</t>
  </si>
  <si>
    <t>Candidatures</t>
  </si>
  <si>
    <t>Résultats</t>
  </si>
  <si>
    <t>Total 3 premiers diplômes visés par les candidatures examinées en 2024</t>
  </si>
  <si>
    <t>Total 10 premiers diplômes visés par les candidatures examinées en 2024</t>
  </si>
  <si>
    <t>Total 30 premiers diplômes visés par les candidatures examinées en 2024</t>
  </si>
  <si>
    <t>En gras les diplômes ciblés par la mise en application de la réforme en janvier 2024</t>
  </si>
  <si>
    <t>Total candidatures examinées en 2024 (262 diplômes visés / 430 accessibles)</t>
  </si>
  <si>
    <t>Total niveau 3</t>
  </si>
  <si>
    <t>Total niveau 4</t>
  </si>
  <si>
    <t>Total niveau 5</t>
  </si>
  <si>
    <t>Total niveaux 6 et 7</t>
  </si>
  <si>
    <r>
      <rPr>
        <b/>
        <sz val="9"/>
        <rFont val="Arial"/>
        <family val="2"/>
      </rPr>
      <t>Lecture :</t>
    </r>
    <r>
      <rPr>
        <sz val="9"/>
        <rFont val="Arial"/>
        <family val="2"/>
      </rPr>
      <t xml:space="preserve"> en 2024, sur un total de 28 253 recevabilités accordées pour entamer un parcours VAE, 3 733 visent un CAP au niveau 3, 2 952 un baccalauréat professionnel, 3 927 le DEME au niveau 4, 6 941 un BTS au niveau 5, 8 918 le DEES au niveau 6.</t>
    </r>
  </si>
  <si>
    <r>
      <t>Note : * :</t>
    </r>
    <r>
      <rPr>
        <sz val="9"/>
        <rFont val="Arial"/>
        <family val="2"/>
      </rPr>
      <t xml:space="preserve">  les données remontées sont académiques jusqu'à l'examen des dossiers par les jurys. Pour les trois académies d'Ïle-de-France, les jurys sont interacadémiques. C'est pourquoi aucun résultat académique n'est disponible pour ces académies.</t>
    </r>
  </si>
  <si>
    <t>Metiers du commerce et de la vente  (bac pro)</t>
  </si>
  <si>
    <t>Logistique  (bac pro)</t>
  </si>
  <si>
    <t>Cuisine (CAP)</t>
  </si>
  <si>
    <t>Services et prestations des secteurs sanitaire et social (BTS)</t>
  </si>
  <si>
    <t>Maintenance des systemes (BTS)</t>
  </si>
  <si>
    <t>Professions immobilieres (BTS)</t>
  </si>
  <si>
    <t>Gestion de la PME (BTS)</t>
  </si>
  <si>
    <t>Négociation et digitalisation de la relation client (BTS)</t>
  </si>
  <si>
    <t>Accompagnement soins et services à la personne (bac pro)</t>
  </si>
  <si>
    <t>Management en hôtellerie-restauration (BTS)</t>
  </si>
  <si>
    <t>Comptabilité et gestion (BTS)</t>
  </si>
  <si>
    <t>Assistance à la gestion des organisations et de leurs activites (bac pro)</t>
  </si>
  <si>
    <t>Metiers de la sécurité (bac pro)</t>
  </si>
  <si>
    <t>Maintenance des véhicules (BTS)</t>
  </si>
  <si>
    <t>Metiers de l'accueil (bac pro)</t>
  </si>
  <si>
    <t>Metiers de l'esthétique-cosmétique-parfumerie (BTS)</t>
  </si>
  <si>
    <t>Cuisine (bac pro)</t>
  </si>
  <si>
    <t>Banque, conseiller de clientèle  (BTS)</t>
  </si>
  <si>
    <t>Management opérationnel de la sécurite (BTS)</t>
  </si>
  <si>
    <t>Pilotages de procédés (BTS)</t>
  </si>
  <si>
    <t>Éducateur technique specialisé (diplôme d'État)</t>
  </si>
  <si>
    <t>Conseiller en economie sociale familiale  (diplôme d'État)</t>
  </si>
  <si>
    <t>Support a l'action manageriale (BTS)</t>
  </si>
  <si>
    <t>Opticien lunetier (BTS)</t>
  </si>
  <si>
    <t>Management commercial operationnel (BTS)</t>
  </si>
  <si>
    <t>Moniteur-éducateur (diplôme d'État)</t>
  </si>
  <si>
    <t>Éducateur spécialisé (diplôme d'État)</t>
  </si>
  <si>
    <t>Électrotechnique (BTS)</t>
  </si>
  <si>
    <r>
      <rPr>
        <b/>
        <sz val="9"/>
        <color theme="1"/>
        <rFont val="Arial"/>
        <family val="2"/>
      </rPr>
      <t>Lecture :</t>
    </r>
    <r>
      <rPr>
        <sz val="9"/>
        <color theme="1"/>
        <rFont val="Arial"/>
        <family val="2"/>
      </rPr>
      <t xml:space="preserve"> en 2024, 16 178 candidatures VAE ont été examinées par un ju</t>
    </r>
    <r>
      <rPr>
        <sz val="9"/>
        <rFont val="Arial"/>
        <family val="2"/>
      </rPr>
      <t xml:space="preserve">ry, 14 215 </t>
    </r>
    <r>
      <rPr>
        <sz val="9"/>
        <color theme="1"/>
        <rFont val="Arial"/>
        <family val="2"/>
      </rPr>
      <t>ont obtenu une validation partielle ou totale du diplôme visé, dont 11 040 une validation totale.</t>
    </r>
  </si>
  <si>
    <r>
      <t xml:space="preserve">Réf. : </t>
    </r>
    <r>
      <rPr>
        <i/>
        <sz val="9"/>
        <rFont val="Arial"/>
        <family val="2"/>
      </rPr>
      <t>Note d'Information</t>
    </r>
    <r>
      <rPr>
        <sz val="9"/>
        <rFont val="Arial"/>
        <family val="2"/>
      </rPr>
      <t xml:space="preserve"> n° 25.67, DEPP.</t>
    </r>
  </si>
  <si>
    <t>Figure 1 - Évolution du nombre de candidats à la validation ayant obtenu un diplôme professionnel de l'Éducation nationale ou des unités constitutives de celui-ci</t>
  </si>
  <si>
    <t>Figure 2 - Dossiers recevables et candidatures examinées en 2022, 2023 et 2024 selon le niveau et le diplôme visé</t>
  </si>
  <si>
    <r>
      <t>Figure 3 web</t>
    </r>
    <r>
      <rPr>
        <b/>
        <sz val="9"/>
        <color indexed="48"/>
        <rFont val="Arial"/>
        <family val="2"/>
      </rPr>
      <t xml:space="preserve">  </t>
    </r>
    <r>
      <rPr>
        <b/>
        <sz val="9"/>
        <rFont val="Arial"/>
        <family val="2"/>
      </rPr>
      <t>- VAE par académie en 2023 et 2024</t>
    </r>
  </si>
  <si>
    <r>
      <t xml:space="preserve">Réf. : </t>
    </r>
    <r>
      <rPr>
        <i/>
        <sz val="9"/>
        <rFont val="Arial"/>
        <family val="2"/>
      </rPr>
      <t>Note d'Information</t>
    </r>
    <r>
      <rPr>
        <sz val="9"/>
        <rFont val="Arial"/>
        <family val="2"/>
      </rPr>
      <t>, n° 25.67, DEPP.</t>
    </r>
  </si>
  <si>
    <t>Figure 4 web - Les trente premiers diplômes professionnels examinés en VAE en 2024</t>
  </si>
  <si>
    <t>Niveau de qualification</t>
  </si>
  <si>
    <t>Figure 5 web - Évolution depuis 2006 des six diplômes le plus souvent visés en 2024</t>
  </si>
  <si>
    <r>
      <t>Lecture</t>
    </r>
    <r>
      <rPr>
        <sz val="9"/>
        <rFont val="Arial"/>
        <family val="2"/>
      </rPr>
      <t xml:space="preserve"> : en 2024, 4 078 candidatures examinées par un jury VAE visent le DEES, 1 915 le DEME, 1 432 le CAP accompagnant éducatif petite enfance, 433 le BPF coiffure, 857 le BTS management commercial opérationnel et 386 le BTS support à l'action managériale.</t>
    </r>
    <r>
      <rPr>
        <b/>
        <sz val="9"/>
        <rFont val="Arial"/>
        <family val="2"/>
      </rPr>
      <t xml:space="preserve"> </t>
    </r>
    <r>
      <rPr>
        <sz val="9"/>
        <rFont val="Arial"/>
        <family val="2"/>
      </rPr>
      <t>Le CAP de la petite enfance a changé de référentiels en 2019 et en 2022</t>
    </r>
  </si>
  <si>
    <r>
      <t>Figure 6 web</t>
    </r>
    <r>
      <rPr>
        <b/>
        <sz val="9"/>
        <color theme="5"/>
        <rFont val="Arial"/>
        <family val="2"/>
      </rPr>
      <t xml:space="preserve"> </t>
    </r>
    <r>
      <rPr>
        <b/>
        <sz val="9"/>
        <rFont val="Arial"/>
        <family val="2"/>
      </rPr>
      <t>- Profil des candidats aux différentes étapes du parcours VAE en 2023 et 2024 (en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</si>
</sst>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58"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sz val="8"/>
      <name val="Arial"/>
      <family val="2"/>
    </font>
    <font>
      <sz val="9"/>
      <color indexed="8"/>
      <name val="Arial"/>
      <family val="2"/>
    </font>
    <font>
      <sz val="9"/>
      <name val="Arial"/>
      <family val="2"/>
    </font>
    <font>
      <b/>
      <sz val="9"/>
      <name val="Arial"/>
      <family val="2"/>
    </font>
    <font>
      <b/>
      <sz val="9"/>
      <color indexed="48"/>
      <name val="Arial"/>
      <family val="2"/>
    </font>
    <font>
      <b/>
      <sz val="9"/>
      <color indexed="14"/>
      <name val="Arial"/>
      <family val="2"/>
    </font>
    <font>
      <u/>
      <sz val="10"/>
      <color indexed="12"/>
      <name val="Arial"/>
      <family val="2"/>
    </font>
    <font>
      <u/>
      <sz val="10"/>
      <color indexed="12"/>
      <name val="MS Sans Serif"/>
      <family val="2"/>
    </font>
    <font>
      <sz val="11"/>
      <color theme="1"/>
      <name val="Calibri"/>
      <family val="2"/>
      <scheme val="minor"/>
    </font>
    <font>
      <u/>
      <sz val="11"/>
      <color theme="10"/>
      <name val="Calibri"/>
      <family val="2"/>
      <scheme val="minor"/>
    </font>
    <font>
      <b/>
      <sz val="9"/>
      <color rgb="FFCC0099"/>
      <name val="Arial"/>
      <family val="2"/>
    </font>
    <font>
      <sz val="9"/>
      <color theme="1"/>
      <name val="Arial"/>
      <family val="2"/>
    </font>
    <font>
      <b/>
      <sz val="9"/>
      <color rgb="FFFF00FF"/>
      <name val="Arial"/>
      <family val="2"/>
    </font>
    <font>
      <b/>
      <vertAlign val="superscript"/>
      <sz val="9"/>
      <name val="Arial"/>
      <family val="2"/>
    </font>
    <font>
      <i/>
      <sz val="9"/>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9"/>
      <color theme="5"/>
      <name val="Arial"/>
      <family val="2"/>
    </font>
    <font>
      <sz val="11"/>
      <color rgb="FF000000"/>
      <name val="Calibri"/>
      <family val="2"/>
      <scheme val="minor"/>
    </font>
    <font>
      <b/>
      <sz val="9"/>
      <color theme="0" tint="-0.499984740745262"/>
      <name val="Arial"/>
      <family val="2"/>
    </font>
    <font>
      <sz val="9"/>
      <color theme="0" tint="-0.499984740745262"/>
      <name val="Arial"/>
      <family val="2"/>
    </font>
    <font>
      <sz val="8"/>
      <color theme="0" tint="-0.499984740745262"/>
      <name val="Arial"/>
      <family val="2"/>
    </font>
    <font>
      <sz val="10"/>
      <color theme="0" tint="-0.499984740745262"/>
      <name val="Arial"/>
      <family val="2"/>
    </font>
    <font>
      <i/>
      <sz val="10"/>
      <name val="Arial"/>
      <family val="2"/>
    </font>
    <font>
      <b/>
      <sz val="9"/>
      <color theme="1"/>
      <name val="Arial"/>
      <family val="2"/>
    </font>
    <font>
      <b/>
      <i/>
      <sz val="9"/>
      <color rgb="FFFF00FF"/>
      <name val="Arial"/>
      <family val="2"/>
    </font>
    <font>
      <sz val="9"/>
      <name val="Calibri"/>
      <family val="2"/>
      <scheme val="minor"/>
    </font>
    <font>
      <b/>
      <sz val="11"/>
      <color rgb="FFFF00FF"/>
      <name val="Calibri"/>
      <family val="2"/>
      <scheme val="minor"/>
    </font>
    <font>
      <sz val="11"/>
      <name val="Calibri"/>
      <family val="2"/>
      <scheme val="minor"/>
    </font>
    <font>
      <i/>
      <sz val="9"/>
      <name val="Calibri"/>
      <family val="2"/>
      <scheme val="minor"/>
    </font>
    <font>
      <i/>
      <sz val="9"/>
      <color indexed="8"/>
      <name val="Arial"/>
      <family val="2"/>
    </font>
    <font>
      <b/>
      <sz val="9"/>
      <color rgb="FF000000"/>
      <name val="Arial"/>
      <family val="2"/>
    </font>
    <font>
      <sz val="9"/>
      <color rgb="FF000000"/>
      <name val="Calibri"/>
      <family val="2"/>
      <scheme val="minor"/>
    </font>
    <font>
      <sz val="9"/>
      <color rgb="FF000000"/>
      <name val="Arial"/>
      <family val="2"/>
    </font>
    <font>
      <i/>
      <sz val="9"/>
      <color rgb="FF000000"/>
      <name val="Calibri"/>
      <family val="2"/>
      <scheme val="minor"/>
    </font>
    <font>
      <i/>
      <sz val="9"/>
      <color rgb="FF000000"/>
      <name val="Arial"/>
      <family val="2"/>
    </font>
  </fonts>
  <fills count="35">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s>
  <borders count="64">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ck">
        <color indexed="14"/>
      </top>
      <bottom style="thin">
        <color indexed="64"/>
      </bottom>
      <diagonal/>
    </border>
    <border>
      <left/>
      <right/>
      <top/>
      <bottom style="thin">
        <color indexed="64"/>
      </bottom>
      <diagonal/>
    </border>
    <border>
      <left style="thin">
        <color indexed="64"/>
      </left>
      <right style="thin">
        <color indexed="64"/>
      </right>
      <top style="thick">
        <color rgb="FFFF33CC"/>
      </top>
      <bottom style="thin">
        <color indexed="64"/>
      </bottom>
      <diagonal/>
    </border>
    <border>
      <left/>
      <right/>
      <top/>
      <bottom style="thick">
        <color rgb="FFCC0099"/>
      </bottom>
      <diagonal/>
    </border>
    <border>
      <left style="thin">
        <color indexed="64"/>
      </left>
      <right style="thin">
        <color indexed="64"/>
      </right>
      <top style="thick">
        <color rgb="FFCC0099"/>
      </top>
      <bottom style="thin">
        <color indexed="64"/>
      </bottom>
      <diagonal/>
    </border>
    <border>
      <left style="thin">
        <color indexed="64"/>
      </left>
      <right/>
      <top style="thick">
        <color rgb="FFCC0099"/>
      </top>
      <bottom style="thin">
        <color indexed="64"/>
      </bottom>
      <diagonal/>
    </border>
    <border>
      <left/>
      <right/>
      <top style="thick">
        <color rgb="FFCC0099"/>
      </top>
      <bottom style="thin">
        <color indexed="64"/>
      </bottom>
      <diagonal/>
    </border>
    <border>
      <left style="thin">
        <color indexed="64"/>
      </left>
      <right style="thin">
        <color indexed="64"/>
      </right>
      <top style="thick">
        <color rgb="FFFF33CC"/>
      </top>
      <bottom/>
      <diagonal/>
    </border>
    <border>
      <left/>
      <right/>
      <top/>
      <bottom style="thick">
        <color indexed="1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FF00FF"/>
      </bottom>
      <diagonal/>
    </border>
    <border>
      <left style="thin">
        <color indexed="64"/>
      </left>
      <right style="thin">
        <color indexed="64"/>
      </right>
      <top style="thick">
        <color rgb="FFFF00FF"/>
      </top>
      <bottom style="thin">
        <color indexed="64"/>
      </bottom>
      <diagonal/>
    </border>
    <border>
      <left style="thin">
        <color indexed="64"/>
      </left>
      <right/>
      <top style="thick">
        <color rgb="FFFF00FF"/>
      </top>
      <bottom style="thin">
        <color indexed="64"/>
      </bottom>
      <diagonal/>
    </border>
    <border>
      <left/>
      <right/>
      <top style="thick">
        <color rgb="FFFF00FF"/>
      </top>
      <bottom style="thin">
        <color indexed="64"/>
      </bottom>
      <diagonal/>
    </border>
    <border>
      <left/>
      <right style="thin">
        <color indexed="64"/>
      </right>
      <top style="thick">
        <color rgb="FFFF00FF"/>
      </top>
      <bottom style="thin">
        <color indexed="64"/>
      </bottom>
      <diagonal/>
    </border>
    <border>
      <left/>
      <right/>
      <top style="medium">
        <color rgb="FFFF00FF"/>
      </top>
      <bottom style="medium">
        <color rgb="FFFF00FF"/>
      </bottom>
      <diagonal/>
    </border>
    <border>
      <left style="thin">
        <color indexed="64"/>
      </left>
      <right style="thin">
        <color indexed="64"/>
      </right>
      <top style="medium">
        <color rgb="FFFF00FF"/>
      </top>
      <bottom style="thin">
        <color indexed="64"/>
      </bottom>
      <diagonal/>
    </border>
    <border>
      <left style="thick">
        <color rgb="FFFF00FF"/>
      </left>
      <right/>
      <top style="medium">
        <color rgb="FFFF00FF"/>
      </top>
      <bottom style="medium">
        <color rgb="FFFF00FF"/>
      </bottom>
      <diagonal/>
    </border>
    <border>
      <left/>
      <right/>
      <top/>
      <bottom style="medium">
        <color rgb="FFFF00FF"/>
      </bottom>
      <diagonal/>
    </border>
    <border>
      <left style="thin">
        <color indexed="8"/>
      </left>
      <right style="medium">
        <color rgb="FFFF00FF"/>
      </right>
      <top style="medium">
        <color rgb="FFFF00FF"/>
      </top>
      <bottom/>
      <diagonal/>
    </border>
    <border>
      <left/>
      <right style="medium">
        <color rgb="FFFF00FF"/>
      </right>
      <top style="medium">
        <color rgb="FFFF00FF"/>
      </top>
      <bottom style="medium">
        <color rgb="FFFF00FF"/>
      </bottom>
      <diagonal/>
    </border>
    <border>
      <left style="medium">
        <color rgb="FFFF00FF"/>
      </left>
      <right/>
      <top style="medium">
        <color rgb="FFFF00FF"/>
      </top>
      <bottom style="medium">
        <color rgb="FFFF00FF"/>
      </bottom>
      <diagonal/>
    </border>
    <border>
      <left/>
      <right style="medium">
        <color rgb="FFFF00FF"/>
      </right>
      <top style="medium">
        <color rgb="FFFF00FF"/>
      </top>
      <bottom/>
      <diagonal/>
    </border>
    <border>
      <left style="thin">
        <color indexed="8"/>
      </left>
      <right style="medium">
        <color rgb="FFFF00FF"/>
      </right>
      <top/>
      <bottom style="thin">
        <color indexed="64"/>
      </bottom>
      <diagonal/>
    </border>
    <border>
      <left/>
      <right/>
      <top style="medium">
        <color rgb="FFFF00FF"/>
      </top>
      <bottom style="thin">
        <color indexed="64"/>
      </bottom>
      <diagonal/>
    </border>
    <border>
      <left style="thin">
        <color indexed="64"/>
      </left>
      <right/>
      <top style="medium">
        <color rgb="FFFF00FF"/>
      </top>
      <bottom style="thin">
        <color indexed="64"/>
      </bottom>
      <diagonal/>
    </border>
    <border>
      <left style="medium">
        <color rgb="FFFF00FF"/>
      </left>
      <right/>
      <top style="medium">
        <color rgb="FFFF00FF"/>
      </top>
      <bottom style="thin">
        <color indexed="64"/>
      </bottom>
      <diagonal/>
    </border>
    <border>
      <left style="thin">
        <color indexed="64"/>
      </left>
      <right style="medium">
        <color rgb="FFFF00FF"/>
      </right>
      <top style="medium">
        <color rgb="FFFF00FF"/>
      </top>
      <bottom style="thin">
        <color indexed="64"/>
      </bottom>
      <diagonal/>
    </border>
    <border>
      <left style="thin">
        <color indexed="64"/>
      </left>
      <right style="medium">
        <color rgb="FFFF00FF"/>
      </right>
      <top style="thin">
        <color indexed="64"/>
      </top>
      <bottom/>
      <diagonal/>
    </border>
    <border>
      <left/>
      <right style="medium">
        <color rgb="FFFF00FF"/>
      </right>
      <top/>
      <bottom/>
      <diagonal/>
    </border>
    <border>
      <left style="medium">
        <color rgb="FFFF00FF"/>
      </left>
      <right/>
      <top/>
      <bottom/>
      <diagonal/>
    </border>
    <border>
      <left style="thin">
        <color indexed="64"/>
      </left>
      <right style="medium">
        <color rgb="FFFF00FF"/>
      </right>
      <top/>
      <bottom/>
      <diagonal/>
    </border>
    <border>
      <left style="medium">
        <color rgb="FFFF00FF"/>
      </left>
      <right style="thin">
        <color indexed="64"/>
      </right>
      <top/>
      <bottom/>
      <diagonal/>
    </border>
    <border>
      <left style="thin">
        <color indexed="64"/>
      </left>
      <right style="medium">
        <color rgb="FFFF00FF"/>
      </right>
      <top/>
      <bottom style="thin">
        <color indexed="64"/>
      </bottom>
      <diagonal/>
    </border>
    <border>
      <left style="medium">
        <color rgb="FFFF00FF"/>
      </left>
      <right style="thin">
        <color indexed="64"/>
      </right>
      <top/>
      <bottom style="thin">
        <color indexed="64"/>
      </bottom>
      <diagonal/>
    </border>
    <border>
      <left/>
      <right style="medium">
        <color rgb="FFFF00FF"/>
      </right>
      <top/>
      <bottom style="thin">
        <color indexed="64"/>
      </bottom>
      <diagonal/>
    </border>
    <border>
      <left/>
      <right/>
      <top style="thick">
        <color rgb="FFFF00FF"/>
      </top>
      <bottom style="thick">
        <color rgb="FFFF00FF"/>
      </bottom>
      <diagonal/>
    </border>
    <border>
      <left style="thick">
        <color rgb="FFFF00FF"/>
      </left>
      <right/>
      <top style="thick">
        <color rgb="FFFF00FF"/>
      </top>
      <bottom style="thick">
        <color rgb="FFFF00FF"/>
      </bottom>
      <diagonal/>
    </border>
    <border>
      <left/>
      <right style="thick">
        <color rgb="FFFF00FF"/>
      </right>
      <top style="thick">
        <color rgb="FFFF00FF"/>
      </top>
      <bottom style="thick">
        <color rgb="FFFF00FF"/>
      </bottom>
      <diagonal/>
    </border>
    <border>
      <left style="thin">
        <color rgb="FFFF00FF"/>
      </left>
      <right/>
      <top style="thick">
        <color rgb="FFFF00FF"/>
      </top>
      <bottom/>
      <diagonal/>
    </border>
    <border>
      <left style="thick">
        <color rgb="FFFF00FF"/>
      </left>
      <right/>
      <top style="thick">
        <color rgb="FFFF00FF"/>
      </top>
      <bottom/>
      <diagonal/>
    </border>
    <border>
      <left/>
      <right/>
      <top style="thick">
        <color rgb="FFFF00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0">
    <xf numFmtId="0" fontId="0" fillId="0" borderId="0"/>
    <xf numFmtId="0" fontId="12" fillId="0" borderId="0" applyNumberFormat="0" applyFill="0" applyBorder="0" applyAlignment="0" applyProtection="0">
      <alignment vertical="top"/>
      <protection locked="0"/>
    </xf>
    <xf numFmtId="0" fontId="15" fillId="0" borderId="0" applyNumberFormat="0" applyFill="0" applyBorder="0" applyAlignment="0" applyProtection="0"/>
    <xf numFmtId="0" fontId="13" fillId="0" borderId="0" applyNumberFormat="0" applyFill="0" applyBorder="0" applyAlignment="0" applyProtection="0"/>
    <xf numFmtId="0" fontId="4" fillId="0" borderId="0"/>
    <xf numFmtId="0" fontId="14" fillId="0" borderId="0"/>
    <xf numFmtId="0" fontId="3" fillId="0" borderId="0"/>
    <xf numFmtId="9" fontId="3" fillId="0" borderId="0" applyFont="0" applyFill="0" applyBorder="0" applyAlignment="0" applyProtection="0"/>
    <xf numFmtId="9" fontId="4" fillId="0" borderId="0" applyFont="0" applyFill="0" applyBorder="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0" borderId="22" applyNumberFormat="0" applyFill="0" applyAlignment="0" applyProtection="0"/>
    <xf numFmtId="0" fontId="25" fillId="0" borderId="23" applyNumberFormat="0" applyFill="0" applyAlignment="0" applyProtection="0"/>
    <xf numFmtId="0" fontId="25" fillId="0" borderId="0" applyNumberFormat="0" applyFill="0" applyBorder="0" applyAlignment="0" applyProtection="0"/>
    <xf numFmtId="0" fontId="26" fillId="3" borderId="0" applyNumberFormat="0" applyBorder="0" applyAlignment="0" applyProtection="0"/>
    <xf numFmtId="0" fontId="27" fillId="4" borderId="0" applyNumberFormat="0" applyBorder="0" applyAlignment="0" applyProtection="0"/>
    <xf numFmtId="0" fontId="28" fillId="5" borderId="0" applyNumberFormat="0" applyBorder="0" applyAlignment="0" applyProtection="0"/>
    <xf numFmtId="0" fontId="29" fillId="6" borderId="24" applyNumberFormat="0" applyAlignment="0" applyProtection="0"/>
    <xf numFmtId="0" fontId="30" fillId="7" borderId="25" applyNumberFormat="0" applyAlignment="0" applyProtection="0"/>
    <xf numFmtId="0" fontId="31" fillId="7" borderId="24" applyNumberFormat="0" applyAlignment="0" applyProtection="0"/>
    <xf numFmtId="0" fontId="32" fillId="0" borderId="26" applyNumberFormat="0" applyFill="0" applyAlignment="0" applyProtection="0"/>
    <xf numFmtId="0" fontId="33" fillId="8" borderId="27"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29" applyNumberFormat="0" applyFill="0" applyAlignment="0" applyProtection="0"/>
    <xf numFmtId="0" fontId="37"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37" fillId="33" borderId="0" applyNumberFormat="0" applyBorder="0" applyAlignment="0" applyProtection="0"/>
    <xf numFmtId="0" fontId="2" fillId="0" borderId="0"/>
    <xf numFmtId="0" fontId="2" fillId="9" borderId="28" applyNumberFormat="0" applyFont="0" applyAlignment="0" applyProtection="0"/>
    <xf numFmtId="0" fontId="2" fillId="0" borderId="0"/>
    <xf numFmtId="0" fontId="21" fillId="0" borderId="0"/>
    <xf numFmtId="0" fontId="3" fillId="0" borderId="0"/>
    <xf numFmtId="0" fontId="2"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1" fillId="0" borderId="0"/>
  </cellStyleXfs>
  <cellXfs count="360">
    <xf numFmtId="0" fontId="0" fillId="0" borderId="0" xfId="0"/>
    <xf numFmtId="0" fontId="5" fillId="0" borderId="0" xfId="0" applyFont="1" applyFill="1"/>
    <xf numFmtId="0" fontId="5" fillId="0" borderId="0" xfId="0" applyFont="1"/>
    <xf numFmtId="0" fontId="5" fillId="0" borderId="0" xfId="0" applyFont="1" applyFill="1" applyBorder="1"/>
    <xf numFmtId="165" fontId="5" fillId="0" borderId="0" xfId="0" applyNumberFormat="1" applyFont="1" applyFill="1"/>
    <xf numFmtId="0" fontId="8" fillId="0" borderId="0" xfId="0" applyFont="1"/>
    <xf numFmtId="0" fontId="8" fillId="0" borderId="0" xfId="0" applyFont="1" applyAlignment="1"/>
    <xf numFmtId="0" fontId="8" fillId="0" borderId="0" xfId="0" applyFont="1" applyAlignment="1">
      <alignment horizontal="center"/>
    </xf>
    <xf numFmtId="9" fontId="8" fillId="0" borderId="0" xfId="7" applyFont="1" applyAlignment="1">
      <alignment horizontal="center"/>
    </xf>
    <xf numFmtId="0" fontId="5" fillId="0" borderId="0" xfId="0" applyFont="1" applyAlignment="1">
      <alignment vertical="center"/>
    </xf>
    <xf numFmtId="0" fontId="8" fillId="0" borderId="5" xfId="0" applyFont="1" applyFill="1" applyBorder="1" applyAlignment="1">
      <alignment horizontal="left" vertical="center"/>
    </xf>
    <xf numFmtId="0" fontId="8" fillId="0" borderId="0" xfId="0" applyFont="1" applyAlignment="1">
      <alignment vertical="center"/>
    </xf>
    <xf numFmtId="0" fontId="9" fillId="0" borderId="0" xfId="0" applyFont="1"/>
    <xf numFmtId="0" fontId="8" fillId="0" borderId="0" xfId="0" applyFont="1" applyFill="1" applyBorder="1"/>
    <xf numFmtId="3" fontId="8" fillId="0" borderId="5" xfId="0" applyNumberFormat="1" applyFont="1" applyFill="1" applyBorder="1" applyAlignment="1">
      <alignment horizontal="right" vertical="center" indent="1"/>
    </xf>
    <xf numFmtId="0" fontId="8" fillId="0" borderId="0" xfId="0" applyFont="1" applyBorder="1"/>
    <xf numFmtId="0" fontId="8" fillId="0" borderId="0" xfId="0" applyFont="1" applyFill="1"/>
    <xf numFmtId="0" fontId="18" fillId="0" borderId="0" xfId="0" applyFont="1"/>
    <xf numFmtId="0" fontId="8" fillId="0" borderId="0" xfId="0" applyFont="1" applyFill="1" applyBorder="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3" fontId="8" fillId="0" borderId="10" xfId="0" applyNumberFormat="1" applyFont="1" applyFill="1" applyBorder="1" applyAlignment="1">
      <alignment horizontal="left" indent="1"/>
    </xf>
    <xf numFmtId="3" fontId="8" fillId="0" borderId="4" xfId="0" applyNumberFormat="1" applyFont="1" applyFill="1" applyBorder="1" applyAlignment="1">
      <alignment horizontal="left" indent="1"/>
    </xf>
    <xf numFmtId="3" fontId="8" fillId="0" borderId="4" xfId="7" applyNumberFormat="1" applyFont="1" applyBorder="1" applyAlignment="1">
      <alignment horizontal="left" indent="1"/>
    </xf>
    <xf numFmtId="3" fontId="8" fillId="0" borderId="4" xfId="0" applyNumberFormat="1" applyFont="1" applyBorder="1" applyAlignment="1">
      <alignment horizontal="left" indent="1"/>
    </xf>
    <xf numFmtId="3" fontId="8" fillId="0" borderId="11" xfId="0" applyNumberFormat="1" applyFont="1" applyBorder="1" applyAlignment="1">
      <alignment horizontal="left" indent="1"/>
    </xf>
    <xf numFmtId="3" fontId="8" fillId="0" borderId="4" xfId="0" applyNumberFormat="1" applyFont="1" applyBorder="1" applyAlignment="1">
      <alignment horizontal="left" vertical="center" indent="1"/>
    </xf>
    <xf numFmtId="3" fontId="8" fillId="0" borderId="8" xfId="0" applyNumberFormat="1" applyFont="1" applyBorder="1" applyAlignment="1">
      <alignment horizontal="left" indent="1"/>
    </xf>
    <xf numFmtId="3" fontId="8" fillId="0" borderId="5" xfId="0" applyNumberFormat="1" applyFont="1" applyFill="1" applyBorder="1" applyAlignment="1">
      <alignment horizontal="left" indent="1"/>
    </xf>
    <xf numFmtId="3" fontId="8" fillId="0" borderId="5" xfId="7" applyNumberFormat="1" applyFont="1" applyBorder="1" applyAlignment="1">
      <alignment horizontal="left" indent="1"/>
    </xf>
    <xf numFmtId="3" fontId="8" fillId="0" borderId="5" xfId="0" applyNumberFormat="1" applyFont="1" applyBorder="1" applyAlignment="1">
      <alignment horizontal="left" indent="1"/>
    </xf>
    <xf numFmtId="3" fontId="8" fillId="0" borderId="9" xfId="0" applyNumberFormat="1" applyFont="1" applyBorder="1" applyAlignment="1">
      <alignment horizontal="left" indent="1"/>
    </xf>
    <xf numFmtId="3" fontId="8" fillId="0" borderId="5" xfId="0" applyNumberFormat="1" applyFont="1" applyBorder="1" applyAlignment="1">
      <alignment horizontal="left" vertical="center" indent="1"/>
    </xf>
    <xf numFmtId="3" fontId="8" fillId="0" borderId="2" xfId="0" applyNumberFormat="1" applyFont="1" applyFill="1" applyBorder="1" applyAlignment="1">
      <alignment horizontal="left" indent="1"/>
    </xf>
    <xf numFmtId="3" fontId="8" fillId="0" borderId="1" xfId="0" applyNumberFormat="1" applyFont="1" applyFill="1" applyBorder="1" applyAlignment="1">
      <alignment horizontal="left" indent="1"/>
    </xf>
    <xf numFmtId="3" fontId="8" fillId="0" borderId="1" xfId="0" applyNumberFormat="1" applyFont="1" applyBorder="1" applyAlignment="1">
      <alignment horizontal="left" indent="1"/>
    </xf>
    <xf numFmtId="3" fontId="8" fillId="0" borderId="1" xfId="7" applyNumberFormat="1" applyFont="1" applyBorder="1" applyAlignment="1">
      <alignment horizontal="left" indent="1"/>
    </xf>
    <xf numFmtId="3" fontId="8" fillId="0" borderId="3" xfId="0" applyNumberFormat="1" applyFont="1" applyBorder="1" applyAlignment="1">
      <alignment horizontal="left" indent="1"/>
    </xf>
    <xf numFmtId="3" fontId="8" fillId="0" borderId="1" xfId="0" applyNumberFormat="1" applyFont="1" applyBorder="1" applyAlignment="1">
      <alignment horizontal="left" vertical="center" indent="1"/>
    </xf>
    <xf numFmtId="0" fontId="9" fillId="0" borderId="6" xfId="0" applyFont="1" applyBorder="1" applyAlignment="1">
      <alignment vertical="center"/>
    </xf>
    <xf numFmtId="0" fontId="8" fillId="0" borderId="8" xfId="0" applyFont="1" applyBorder="1" applyAlignment="1">
      <alignment vertical="center"/>
    </xf>
    <xf numFmtId="0" fontId="8" fillId="0" borderId="10" xfId="0" applyFont="1" applyBorder="1" applyAlignment="1">
      <alignment vertical="center"/>
    </xf>
    <xf numFmtId="0" fontId="8" fillId="0" borderId="2" xfId="0" applyFont="1" applyBorder="1" applyAlignment="1">
      <alignment vertical="center"/>
    </xf>
    <xf numFmtId="0" fontId="9" fillId="0" borderId="0" xfId="0" applyFont="1" applyBorder="1"/>
    <xf numFmtId="0" fontId="8" fillId="0" borderId="0" xfId="0" applyFont="1" applyFill="1" applyAlignment="1">
      <alignment horizontal="justify" vertical="center"/>
    </xf>
    <xf numFmtId="0" fontId="9" fillId="0" borderId="0" xfId="0" applyFont="1" applyFill="1" applyAlignment="1"/>
    <xf numFmtId="0" fontId="8" fillId="0" borderId="1" xfId="0" applyFont="1" applyFill="1" applyBorder="1" applyAlignment="1">
      <alignment horizontal="center" vertical="center" wrapText="1"/>
    </xf>
    <xf numFmtId="0" fontId="8" fillId="0" borderId="8" xfId="0" applyNumberFormat="1" applyFont="1" applyFill="1" applyBorder="1"/>
    <xf numFmtId="3" fontId="8" fillId="0" borderId="0" xfId="0" applyNumberFormat="1" applyFont="1" applyAlignment="1">
      <alignment horizontal="justify" vertical="center"/>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1" fillId="0" borderId="1" xfId="0" applyFont="1" applyFill="1" applyBorder="1" applyAlignment="1">
      <alignment horizontal="left" vertical="center"/>
    </xf>
    <xf numFmtId="0" fontId="8" fillId="0" borderId="1" xfId="0" applyNumberFormat="1" applyFont="1" applyFill="1" applyBorder="1" applyAlignment="1">
      <alignment vertical="center"/>
    </xf>
    <xf numFmtId="0" fontId="9" fillId="0" borderId="14" xfId="0" quotePrefix="1" applyNumberFormat="1" applyFont="1" applyFill="1" applyBorder="1" applyAlignment="1">
      <alignment horizontal="center"/>
    </xf>
    <xf numFmtId="0" fontId="8" fillId="0" borderId="0" xfId="0" applyFont="1" applyAlignment="1">
      <alignment horizontal="left" vertical="center"/>
    </xf>
    <xf numFmtId="0" fontId="8" fillId="0" borderId="5" xfId="0" applyFont="1" applyFill="1" applyBorder="1"/>
    <xf numFmtId="0" fontId="8" fillId="0" borderId="17" xfId="0" applyFont="1" applyBorder="1"/>
    <xf numFmtId="0" fontId="8" fillId="0" borderId="18" xfId="0" applyFont="1" applyBorder="1"/>
    <xf numFmtId="3" fontId="7" fillId="0" borderId="5" xfId="0" applyNumberFormat="1" applyFont="1" applyFill="1" applyBorder="1" applyAlignment="1">
      <alignment horizontal="right" vertical="center" indent="1"/>
    </xf>
    <xf numFmtId="3" fontId="7" fillId="2" borderId="5" xfId="0" applyNumberFormat="1" applyFont="1" applyFill="1" applyBorder="1" applyAlignment="1">
      <alignment horizontal="right" vertical="center" indent="1"/>
    </xf>
    <xf numFmtId="3" fontId="8" fillId="0" borderId="10" xfId="7" applyNumberFormat="1" applyFont="1" applyBorder="1"/>
    <xf numFmtId="3" fontId="8" fillId="0" borderId="8" xfId="7" applyNumberFormat="1" applyFont="1" applyBorder="1"/>
    <xf numFmtId="3" fontId="8" fillId="0" borderId="2" xfId="7" applyNumberFormat="1" applyFont="1" applyBorder="1"/>
    <xf numFmtId="0" fontId="8" fillId="0" borderId="0" xfId="0" applyFont="1" applyAlignment="1">
      <alignment horizontal="justify" vertical="center"/>
    </xf>
    <xf numFmtId="0" fontId="8" fillId="0" borderId="5" xfId="0" applyNumberFormat="1" applyFont="1" applyFill="1" applyBorder="1"/>
    <xf numFmtId="0" fontId="8" fillId="0" borderId="5" xfId="0" quotePrefix="1" applyNumberFormat="1" applyFont="1" applyFill="1" applyBorder="1"/>
    <xf numFmtId="165" fontId="5" fillId="0" borderId="0" xfId="0" applyNumberFormat="1" applyFont="1" applyFill="1" applyAlignment="1"/>
    <xf numFmtId="0" fontId="8" fillId="0" borderId="5" xfId="0" applyFont="1" applyBorder="1"/>
    <xf numFmtId="165" fontId="8" fillId="0" borderId="0" xfId="0" applyNumberFormat="1" applyFont="1" applyFill="1" applyBorder="1" applyAlignment="1">
      <alignment vertical="center"/>
    </xf>
    <xf numFmtId="0" fontId="9" fillId="0" borderId="16" xfId="0" applyFont="1" applyBorder="1" applyAlignment="1">
      <alignment horizontal="center" vertical="center"/>
    </xf>
    <xf numFmtId="0" fontId="8" fillId="0" borderId="1" xfId="0" applyFont="1" applyFill="1" applyBorder="1" applyAlignment="1">
      <alignment vertical="center" wrapText="1"/>
    </xf>
    <xf numFmtId="0" fontId="8" fillId="0" borderId="4" xfId="0" applyNumberFormat="1" applyFont="1" applyFill="1" applyBorder="1"/>
    <xf numFmtId="0" fontId="8" fillId="0" borderId="0" xfId="0" applyFont="1" applyFill="1" applyAlignment="1">
      <alignment vertical="center"/>
    </xf>
    <xf numFmtId="165" fontId="8" fillId="0" borderId="0" xfId="0" applyNumberFormat="1" applyFont="1" applyFill="1" applyBorder="1" applyAlignment="1">
      <alignment horizontal="right" vertical="center" indent="1"/>
    </xf>
    <xf numFmtId="0" fontId="5" fillId="0" borderId="0" xfId="0" applyFont="1" applyFill="1" applyAlignment="1"/>
    <xf numFmtId="0" fontId="8" fillId="0" borderId="0" xfId="0" applyFont="1" applyFill="1" applyBorder="1" applyAlignment="1">
      <alignment horizontal="left" vertical="center"/>
    </xf>
    <xf numFmtId="0" fontId="8" fillId="0" borderId="4" xfId="0" applyFont="1" applyFill="1" applyBorder="1" applyAlignment="1">
      <alignment horizontal="left" vertical="center"/>
    </xf>
    <xf numFmtId="0" fontId="8" fillId="0" borderId="1" xfId="0" applyFont="1" applyFill="1" applyBorder="1" applyAlignment="1">
      <alignment horizontal="left" vertical="center"/>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1" fillId="0" borderId="1" xfId="0" applyFont="1" applyFill="1" applyBorder="1" applyAlignment="1">
      <alignment horizontal="center" vertical="center"/>
    </xf>
    <xf numFmtId="0" fontId="0" fillId="0" borderId="0" xfId="0"/>
    <xf numFmtId="165" fontId="8" fillId="0" borderId="0" xfId="0" applyNumberFormat="1" applyFont="1" applyFill="1" applyBorder="1" applyAlignment="1">
      <alignment horizontal="right" indent="1"/>
    </xf>
    <xf numFmtId="3" fontId="8" fillId="0" borderId="0" xfId="0" applyNumberFormat="1" applyFont="1" applyFill="1" applyBorder="1" applyAlignment="1">
      <alignment horizontal="right" indent="1"/>
    </xf>
    <xf numFmtId="3" fontId="8" fillId="0" borderId="0" xfId="0" applyNumberFormat="1" applyFont="1" applyFill="1" applyBorder="1" applyAlignment="1">
      <alignment horizontal="right" vertical="center" indent="1"/>
    </xf>
    <xf numFmtId="0" fontId="8" fillId="0" borderId="0" xfId="0" applyFont="1" applyFill="1" applyBorder="1" applyAlignment="1">
      <alignment horizontal="right" vertical="center" indent="1"/>
    </xf>
    <xf numFmtId="0" fontId="38" fillId="0" borderId="0" xfId="7" applyNumberFormat="1" applyFont="1"/>
    <xf numFmtId="0" fontId="38" fillId="0" borderId="0" xfId="0" applyFont="1"/>
    <xf numFmtId="3" fontId="17" fillId="0" borderId="4" xfId="7" applyNumberFormat="1" applyFont="1" applyBorder="1"/>
    <xf numFmtId="3" fontId="17" fillId="0" borderId="5" xfId="7" applyNumberFormat="1" applyFont="1" applyBorder="1"/>
    <xf numFmtId="3" fontId="17" fillId="0" borderId="1" xfId="7" applyNumberFormat="1" applyFont="1" applyBorder="1"/>
    <xf numFmtId="0" fontId="17" fillId="0" borderId="0" xfId="0" applyFont="1"/>
    <xf numFmtId="0" fontId="8" fillId="0" borderId="4" xfId="0" applyFont="1" applyBorder="1"/>
    <xf numFmtId="165" fontId="18" fillId="0" borderId="1" xfId="0" applyNumberFormat="1" applyFont="1" applyFill="1" applyBorder="1" applyAlignment="1">
      <alignment horizontal="right" vertical="center" indent="1"/>
    </xf>
    <xf numFmtId="0" fontId="8" fillId="0" borderId="1" xfId="0" applyFont="1" applyBorder="1"/>
    <xf numFmtId="0" fontId="9" fillId="0" borderId="0" xfId="0" applyFont="1" applyFill="1" applyBorder="1" applyAlignment="1"/>
    <xf numFmtId="164" fontId="0" fillId="0" borderId="0" xfId="7" applyNumberFormat="1" applyFont="1" applyAlignment="1">
      <alignment horizontal="center" vertical="center"/>
    </xf>
    <xf numFmtId="164" fontId="8" fillId="0" borderId="0" xfId="7" applyNumberFormat="1" applyFont="1" applyAlignment="1">
      <alignment horizontal="center" vertical="center"/>
    </xf>
    <xf numFmtId="3" fontId="18" fillId="0" borderId="13" xfId="0" applyNumberFormat="1" applyFont="1" applyFill="1" applyBorder="1" applyAlignment="1">
      <alignment horizontal="right" vertical="center" indent="1"/>
    </xf>
    <xf numFmtId="3" fontId="18" fillId="0" borderId="1" xfId="0" applyNumberFormat="1" applyFont="1" applyFill="1" applyBorder="1" applyAlignment="1">
      <alignment horizontal="right" vertical="center" indent="1"/>
    </xf>
    <xf numFmtId="0" fontId="8" fillId="0" borderId="0" xfId="0" applyFont="1" applyAlignment="1">
      <alignment horizontal="left" vertical="center"/>
    </xf>
    <xf numFmtId="0" fontId="0" fillId="0" borderId="0" xfId="0" applyFill="1"/>
    <xf numFmtId="3" fontId="17" fillId="0" borderId="10" xfId="7" applyNumberFormat="1" applyFont="1" applyBorder="1"/>
    <xf numFmtId="3" fontId="17" fillId="0" borderId="8" xfId="7" applyNumberFormat="1" applyFont="1" applyBorder="1"/>
    <xf numFmtId="3" fontId="17" fillId="0" borderId="2" xfId="7" applyNumberFormat="1" applyFont="1" applyBorder="1"/>
    <xf numFmtId="0" fontId="9" fillId="0" borderId="19" xfId="0" quotePrefix="1" applyNumberFormat="1" applyFont="1" applyFill="1" applyBorder="1" applyAlignment="1">
      <alignment horizontal="center"/>
    </xf>
    <xf numFmtId="3" fontId="8" fillId="0" borderId="5" xfId="0" applyNumberFormat="1" applyFont="1" applyBorder="1"/>
    <xf numFmtId="165" fontId="9" fillId="0" borderId="30" xfId="0" applyNumberFormat="1" applyFont="1" applyFill="1" applyBorder="1" applyAlignment="1"/>
    <xf numFmtId="0" fontId="8" fillId="0" borderId="7" xfId="0" applyFont="1" applyBorder="1" applyAlignment="1">
      <alignment vertical="center"/>
    </xf>
    <xf numFmtId="165" fontId="8" fillId="0" borderId="1" xfId="0" applyNumberFormat="1" applyFont="1" applyFill="1" applyBorder="1" applyAlignment="1">
      <alignment vertical="center" wrapText="1"/>
    </xf>
    <xf numFmtId="0" fontId="9" fillId="0" borderId="30" xfId="0" applyFont="1" applyFill="1" applyBorder="1" applyAlignment="1"/>
    <xf numFmtId="9" fontId="8" fillId="0" borderId="0" xfId="7" applyFont="1" applyFill="1" applyAlignment="1">
      <alignment horizontal="center"/>
    </xf>
    <xf numFmtId="3" fontId="8" fillId="0" borderId="4" xfId="0" applyNumberFormat="1" applyFont="1" applyBorder="1"/>
    <xf numFmtId="9" fontId="8" fillId="0" borderId="0" xfId="7" applyFont="1"/>
    <xf numFmtId="165" fontId="8" fillId="0" borderId="31" xfId="0" applyNumberFormat="1" applyFont="1" applyFill="1" applyBorder="1" applyAlignment="1">
      <alignment horizontal="center" vertical="center" wrapText="1"/>
    </xf>
    <xf numFmtId="0" fontId="8" fillId="0" borderId="4" xfId="0" applyNumberFormat="1" applyFont="1" applyFill="1" applyBorder="1" applyAlignment="1">
      <alignment horizontal="right" vertical="center"/>
    </xf>
    <xf numFmtId="0" fontId="8" fillId="0" borderId="5" xfId="0" applyNumberFormat="1" applyFont="1" applyFill="1" applyBorder="1" applyAlignment="1">
      <alignment horizontal="right" vertical="center"/>
    </xf>
    <xf numFmtId="0" fontId="8" fillId="0" borderId="5" xfId="0" quotePrefix="1" applyNumberFormat="1" applyFont="1" applyFill="1" applyBorder="1" applyAlignment="1">
      <alignment horizontal="right" vertical="center"/>
    </xf>
    <xf numFmtId="0" fontId="8" fillId="0" borderId="5" xfId="0" applyFont="1" applyFill="1" applyBorder="1" applyAlignment="1">
      <alignment horizontal="right" vertical="center"/>
    </xf>
    <xf numFmtId="0" fontId="9" fillId="0" borderId="20" xfId="0" applyFont="1" applyFill="1" applyBorder="1" applyAlignment="1">
      <alignment horizontal="left"/>
    </xf>
    <xf numFmtId="3" fontId="8" fillId="0" borderId="0" xfId="0" applyNumberFormat="1" applyFont="1" applyAlignment="1">
      <alignment horizontal="left" vertical="center"/>
    </xf>
    <xf numFmtId="3" fontId="8" fillId="0" borderId="1" xfId="0" applyNumberFormat="1" applyFont="1" applyFill="1" applyBorder="1" applyAlignment="1">
      <alignment horizontal="left" vertical="center" indent="1"/>
    </xf>
    <xf numFmtId="0" fontId="9" fillId="0" borderId="0" xfId="0" applyFont="1" applyFill="1" applyBorder="1" applyAlignment="1">
      <alignment horizontal="left"/>
    </xf>
    <xf numFmtId="0" fontId="5" fillId="0" borderId="30" xfId="0" applyFont="1" applyFill="1" applyBorder="1"/>
    <xf numFmtId="0" fontId="8" fillId="0" borderId="1" xfId="0" applyFont="1" applyFill="1" applyBorder="1" applyAlignment="1">
      <alignment vertical="top" wrapText="1"/>
    </xf>
    <xf numFmtId="0" fontId="11" fillId="0" borderId="5" xfId="0" applyFont="1" applyFill="1" applyBorder="1" applyAlignment="1">
      <alignment horizontal="center" vertical="center"/>
    </xf>
    <xf numFmtId="0" fontId="9" fillId="0" borderId="33" xfId="0" applyFont="1" applyFill="1" applyBorder="1" applyAlignment="1"/>
    <xf numFmtId="0" fontId="9" fillId="0" borderId="33" xfId="0" applyFont="1" applyFill="1" applyBorder="1" applyAlignment="1">
      <alignment horizontal="left"/>
    </xf>
    <xf numFmtId="165" fontId="8" fillId="0" borderId="0" xfId="0" applyNumberFormat="1" applyFont="1" applyFill="1" applyAlignment="1"/>
    <xf numFmtId="165" fontId="8" fillId="0" borderId="0" xfId="0" applyNumberFormat="1" applyFont="1" applyFill="1"/>
    <xf numFmtId="0" fontId="8" fillId="0" borderId="1" xfId="0" applyFont="1" applyFill="1" applyBorder="1"/>
    <xf numFmtId="3" fontId="18" fillId="0" borderId="3" xfId="0" applyNumberFormat="1" applyFont="1" applyFill="1" applyBorder="1" applyAlignment="1">
      <alignment horizontal="right" vertical="center" indent="1"/>
    </xf>
    <xf numFmtId="3" fontId="8" fillId="0" borderId="0" xfId="0" applyNumberFormat="1" applyFont="1"/>
    <xf numFmtId="3" fontId="8" fillId="0" borderId="9" xfId="0" applyNumberFormat="1" applyFont="1" applyBorder="1"/>
    <xf numFmtId="3" fontId="8" fillId="0" borderId="9" xfId="0" applyNumberFormat="1" applyFont="1" applyFill="1" applyBorder="1"/>
    <xf numFmtId="165" fontId="17" fillId="0" borderId="1" xfId="0" applyNumberFormat="1" applyFont="1" applyFill="1" applyBorder="1" applyAlignment="1">
      <alignment horizontal="center" vertical="center" wrapText="1"/>
    </xf>
    <xf numFmtId="0" fontId="8" fillId="0" borderId="0" xfId="0" applyFont="1" applyAlignment="1">
      <alignment horizontal="left" vertical="center"/>
    </xf>
    <xf numFmtId="0" fontId="20" fillId="0" borderId="0" xfId="0" applyFont="1" applyFill="1"/>
    <xf numFmtId="166" fontId="18" fillId="0" borderId="1" xfId="0" applyNumberFormat="1" applyFont="1" applyFill="1" applyBorder="1" applyAlignment="1">
      <alignment horizontal="right" vertical="center" indent="1"/>
    </xf>
    <xf numFmtId="0" fontId="8" fillId="0" borderId="8" xfId="7" applyNumberFormat="1" applyFont="1" applyBorder="1"/>
    <xf numFmtId="3" fontId="8" fillId="0" borderId="10" xfId="0" applyNumberFormat="1" applyFont="1" applyBorder="1"/>
    <xf numFmtId="3" fontId="8" fillId="0" borderId="8" xfId="0" applyNumberFormat="1" applyFont="1" applyBorder="1"/>
    <xf numFmtId="0" fontId="8" fillId="0" borderId="10" xfId="7" applyNumberFormat="1" applyFont="1" applyBorder="1"/>
    <xf numFmtId="0" fontId="17" fillId="0" borderId="36" xfId="0" applyFont="1" applyFill="1" applyBorder="1" applyAlignment="1">
      <alignment horizontal="center" vertical="center" wrapText="1"/>
    </xf>
    <xf numFmtId="1" fontId="8" fillId="0" borderId="0" xfId="0" applyNumberFormat="1" applyFont="1" applyFill="1" applyBorder="1" applyAlignment="1">
      <alignment horizontal="right" vertical="center" indent="1"/>
    </xf>
    <xf numFmtId="1" fontId="8" fillId="2" borderId="0" xfId="0" applyNumberFormat="1" applyFont="1" applyFill="1" applyBorder="1" applyAlignment="1">
      <alignment horizontal="right" vertical="center" indent="1"/>
    </xf>
    <xf numFmtId="165" fontId="8" fillId="34" borderId="0" xfId="0" applyNumberFormat="1" applyFont="1" applyFill="1" applyBorder="1" applyAlignment="1">
      <alignment horizontal="right" vertical="center" indent="1"/>
    </xf>
    <xf numFmtId="0" fontId="3" fillId="0" borderId="9" xfId="0" applyFont="1" applyFill="1" applyBorder="1"/>
    <xf numFmtId="0" fontId="3" fillId="0" borderId="2" xfId="0" applyFont="1" applyFill="1" applyBorder="1"/>
    <xf numFmtId="0" fontId="3" fillId="0" borderId="0" xfId="0" applyFont="1" applyFill="1" applyBorder="1"/>
    <xf numFmtId="0" fontId="40" fillId="0" borderId="0" xfId="0" applyFont="1" applyFill="1" applyBorder="1"/>
    <xf numFmtId="165" fontId="8" fillId="0" borderId="36" xfId="0"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0" fillId="34" borderId="0" xfId="0" applyFill="1"/>
    <xf numFmtId="165" fontId="42" fillId="0" borderId="0" xfId="0" applyNumberFormat="1" applyFont="1" applyFill="1" applyBorder="1" applyAlignment="1">
      <alignment horizontal="right" vertical="center" indent="1"/>
    </xf>
    <xf numFmtId="0" fontId="42" fillId="0" borderId="0" xfId="0" applyFont="1" applyAlignment="1">
      <alignment horizontal="justify" vertical="center"/>
    </xf>
    <xf numFmtId="165" fontId="43" fillId="0" borderId="0" xfId="0" applyNumberFormat="1" applyFont="1" applyFill="1"/>
    <xf numFmtId="0" fontId="44" fillId="0" borderId="0" xfId="0" applyFont="1"/>
    <xf numFmtId="166" fontId="8" fillId="0" borderId="9" xfId="0" applyNumberFormat="1" applyFont="1" applyFill="1" applyBorder="1"/>
    <xf numFmtId="0" fontId="8" fillId="0" borderId="0" xfId="0" applyFont="1" applyBorder="1" applyAlignment="1">
      <alignment vertical="center"/>
    </xf>
    <xf numFmtId="0" fontId="8" fillId="0" borderId="2" xfId="0" applyFont="1" applyBorder="1"/>
    <xf numFmtId="0" fontId="8" fillId="0" borderId="8" xfId="0" applyFont="1" applyBorder="1"/>
    <xf numFmtId="0" fontId="8" fillId="0" borderId="10" xfId="0" applyFont="1" applyBorder="1"/>
    <xf numFmtId="0" fontId="3" fillId="0" borderId="10" xfId="0" applyFont="1" applyFill="1" applyBorder="1"/>
    <xf numFmtId="0" fontId="0" fillId="0" borderId="5" xfId="0" applyBorder="1"/>
    <xf numFmtId="0" fontId="0" fillId="0" borderId="4" xfId="0" applyBorder="1"/>
    <xf numFmtId="0" fontId="3" fillId="0" borderId="1" xfId="0" applyFont="1" applyBorder="1"/>
    <xf numFmtId="0" fontId="9" fillId="0" borderId="18" xfId="0" applyFont="1" applyBorder="1"/>
    <xf numFmtId="0" fontId="40" fillId="0" borderId="4" xfId="0" applyFont="1" applyFill="1" applyBorder="1"/>
    <xf numFmtId="0" fontId="3" fillId="0" borderId="1" xfId="0" applyFont="1" applyFill="1" applyBorder="1"/>
    <xf numFmtId="0" fontId="3" fillId="0" borderId="5" xfId="0" applyFont="1" applyFill="1" applyBorder="1"/>
    <xf numFmtId="0" fontId="9" fillId="0" borderId="0" xfId="0" applyFont="1" applyFill="1" applyBorder="1" applyAlignment="1">
      <alignment horizontal="left"/>
    </xf>
    <xf numFmtId="165" fontId="42" fillId="0" borderId="0" xfId="0" applyNumberFormat="1" applyFont="1" applyFill="1"/>
    <xf numFmtId="0" fontId="8" fillId="0" borderId="0" xfId="0" applyFont="1" applyFill="1" applyAlignment="1"/>
    <xf numFmtId="0" fontId="42" fillId="0" borderId="0" xfId="0" applyFont="1" applyFill="1"/>
    <xf numFmtId="0" fontId="8" fillId="0" borderId="34" xfId="0" applyFont="1" applyBorder="1"/>
    <xf numFmtId="0" fontId="8" fillId="0" borderId="31" xfId="0" applyFont="1" applyBorder="1" applyAlignment="1">
      <alignment horizontal="center" vertical="center" wrapText="1"/>
    </xf>
    <xf numFmtId="0" fontId="8" fillId="0" borderId="31" xfId="0" applyNumberFormat="1" applyFont="1" applyFill="1" applyBorder="1" applyAlignment="1">
      <alignment horizontal="center" vertical="center" wrapText="1"/>
    </xf>
    <xf numFmtId="0" fontId="8" fillId="0" borderId="12" xfId="7" applyNumberFormat="1" applyFont="1" applyFill="1" applyBorder="1" applyAlignment="1">
      <alignment horizontal="center" vertical="center" wrapText="1"/>
    </xf>
    <xf numFmtId="0" fontId="45" fillId="0" borderId="0" xfId="0" applyFont="1" applyFill="1"/>
    <xf numFmtId="166" fontId="8" fillId="0" borderId="10" xfId="0" applyNumberFormat="1" applyFont="1" applyBorder="1"/>
    <xf numFmtId="166" fontId="8" fillId="0" borderId="8" xfId="0" applyNumberFormat="1" applyFont="1" applyBorder="1"/>
    <xf numFmtId="0" fontId="47" fillId="0" borderId="0" xfId="0" applyFont="1" applyFill="1"/>
    <xf numFmtId="0" fontId="18" fillId="0" borderId="0" xfId="0" applyFont="1" applyFill="1"/>
    <xf numFmtId="3" fontId="18" fillId="0" borderId="0" xfId="0" applyNumberFormat="1" applyFont="1" applyFill="1"/>
    <xf numFmtId="166" fontId="18" fillId="0" borderId="8" xfId="0" applyNumberFormat="1" applyFont="1" applyFill="1" applyBorder="1"/>
    <xf numFmtId="3" fontId="18" fillId="0" borderId="8" xfId="0" applyNumberFormat="1" applyFont="1" applyFill="1" applyBorder="1"/>
    <xf numFmtId="0" fontId="18" fillId="0" borderId="8" xfId="0" applyFont="1" applyFill="1" applyBorder="1"/>
    <xf numFmtId="3" fontId="8" fillId="0" borderId="0" xfId="0" applyNumberFormat="1" applyFont="1" applyBorder="1"/>
    <xf numFmtId="0" fontId="8" fillId="0" borderId="13" xfId="0" applyFont="1" applyBorder="1"/>
    <xf numFmtId="0" fontId="8" fillId="0" borderId="1" xfId="0" quotePrefix="1" applyNumberFormat="1" applyFont="1" applyFill="1" applyBorder="1" applyAlignment="1">
      <alignment horizontal="right" vertical="center"/>
    </xf>
    <xf numFmtId="0" fontId="8" fillId="0" borderId="1" xfId="0" quotePrefix="1" applyNumberFormat="1" applyFont="1" applyFill="1" applyBorder="1"/>
    <xf numFmtId="3" fontId="8" fillId="0" borderId="13" xfId="0" applyNumberFormat="1" applyFont="1" applyBorder="1"/>
    <xf numFmtId="166" fontId="8" fillId="0" borderId="2" xfId="0" applyNumberFormat="1" applyFont="1" applyBorder="1"/>
    <xf numFmtId="3" fontId="8" fillId="0" borderId="2" xfId="0" applyNumberFormat="1" applyFont="1" applyBorder="1"/>
    <xf numFmtId="0" fontId="8" fillId="0" borderId="1" xfId="0" applyFont="1" applyFill="1" applyBorder="1" applyAlignment="1">
      <alignment horizontal="right" vertical="center"/>
    </xf>
    <xf numFmtId="0" fontId="8" fillId="0" borderId="0" xfId="0" applyNumberFormat="1" applyFont="1"/>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9" fillId="0" borderId="0" xfId="0" applyFont="1" applyFill="1" applyBorder="1" applyAlignment="1">
      <alignment vertical="center"/>
    </xf>
    <xf numFmtId="0" fontId="8" fillId="0" borderId="38" xfId="0" applyFont="1" applyBorder="1"/>
    <xf numFmtId="0" fontId="8" fillId="0" borderId="42" xfId="0" applyFont="1" applyBorder="1"/>
    <xf numFmtId="0" fontId="17" fillId="0" borderId="44" xfId="0" applyFont="1" applyFill="1" applyBorder="1" applyAlignment="1">
      <alignment horizontal="center" vertical="center" wrapText="1"/>
    </xf>
    <xf numFmtId="0" fontId="17" fillId="0" borderId="45" xfId="0" applyFont="1" applyFill="1" applyBorder="1" applyAlignment="1">
      <alignment horizontal="center" vertical="center" wrapText="1"/>
    </xf>
    <xf numFmtId="0" fontId="8" fillId="0" borderId="45" xfId="0" applyFont="1" applyFill="1" applyBorder="1" applyAlignment="1">
      <alignment vertical="center" wrapText="1"/>
    </xf>
    <xf numFmtId="0" fontId="17" fillId="0" borderId="46" xfId="0" applyFont="1" applyFill="1" applyBorder="1" applyAlignment="1">
      <alignment horizontal="center" vertical="center" wrapText="1"/>
    </xf>
    <xf numFmtId="165" fontId="17" fillId="0" borderId="3" xfId="0" applyNumberFormat="1"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6" xfId="0" applyFont="1" applyBorder="1" applyAlignment="1">
      <alignment horizontal="center" vertical="center" wrapText="1"/>
    </xf>
    <xf numFmtId="165" fontId="8" fillId="0" borderId="47" xfId="0" applyNumberFormat="1" applyFont="1" applyFill="1" applyBorder="1" applyAlignment="1">
      <alignment horizontal="center" vertical="center" wrapText="1"/>
    </xf>
    <xf numFmtId="0" fontId="8" fillId="0" borderId="48" xfId="0" applyFont="1" applyFill="1" applyBorder="1" applyAlignment="1">
      <alignment horizontal="left" vertical="center"/>
    </xf>
    <xf numFmtId="9" fontId="48" fillId="0" borderId="4" xfId="7" applyFont="1" applyFill="1" applyBorder="1"/>
    <xf numFmtId="0" fontId="8" fillId="0" borderId="49" xfId="0" applyFont="1" applyFill="1" applyBorder="1"/>
    <xf numFmtId="3" fontId="8" fillId="0" borderId="50" xfId="0" applyNumberFormat="1" applyFont="1" applyFill="1" applyBorder="1"/>
    <xf numFmtId="166" fontId="8" fillId="0" borderId="48" xfId="0" applyNumberFormat="1" applyFont="1" applyFill="1" applyBorder="1"/>
    <xf numFmtId="165" fontId="7" fillId="0" borderId="4" xfId="0" applyNumberFormat="1" applyFont="1" applyFill="1" applyBorder="1" applyAlignment="1">
      <alignment horizontal="right" vertical="center" indent="1"/>
    </xf>
    <xf numFmtId="166" fontId="7" fillId="0" borderId="5" xfId="0" applyNumberFormat="1" applyFont="1" applyFill="1" applyBorder="1" applyAlignment="1">
      <alignment horizontal="right" vertical="center" indent="1"/>
    </xf>
    <xf numFmtId="0" fontId="8" fillId="0" borderId="51" xfId="0" applyFont="1" applyBorder="1"/>
    <xf numFmtId="0" fontId="8" fillId="0" borderId="51" xfId="0" applyFont="1" applyFill="1" applyBorder="1" applyAlignment="1">
      <alignment horizontal="left" vertical="center"/>
    </xf>
    <xf numFmtId="9" fontId="48" fillId="0" borderId="5" xfId="7" applyFont="1" applyFill="1" applyBorder="1"/>
    <xf numFmtId="166" fontId="8" fillId="0" borderId="51" xfId="0" applyNumberFormat="1" applyFont="1" applyFill="1" applyBorder="1"/>
    <xf numFmtId="165" fontId="7" fillId="0" borderId="5" xfId="0" applyNumberFormat="1" applyFont="1" applyFill="1" applyBorder="1" applyAlignment="1">
      <alignment horizontal="right" vertical="center" indent="1"/>
    </xf>
    <xf numFmtId="0" fontId="0" fillId="0" borderId="5" xfId="0" applyFont="1" applyFill="1" applyBorder="1"/>
    <xf numFmtId="0" fontId="8" fillId="0" borderId="51" xfId="0" applyFont="1" applyFill="1" applyBorder="1"/>
    <xf numFmtId="0" fontId="8" fillId="34" borderId="5" xfId="0" applyFont="1" applyFill="1" applyBorder="1"/>
    <xf numFmtId="165" fontId="7" fillId="2" borderId="5" xfId="0" applyNumberFormat="1" applyFont="1" applyFill="1" applyBorder="1" applyAlignment="1">
      <alignment horizontal="right" vertical="center" indent="1"/>
    </xf>
    <xf numFmtId="3" fontId="8" fillId="0" borderId="5" xfId="0" applyNumberFormat="1" applyFont="1" applyFill="1" applyBorder="1"/>
    <xf numFmtId="166" fontId="8" fillId="0" borderId="49" xfId="0" applyNumberFormat="1" applyFont="1" applyFill="1" applyBorder="1"/>
    <xf numFmtId="3" fontId="8" fillId="0" borderId="50" xfId="0" applyNumberFormat="1" applyFont="1" applyBorder="1"/>
    <xf numFmtId="0" fontId="0" fillId="0" borderId="5" xfId="0" applyFill="1" applyBorder="1"/>
    <xf numFmtId="0" fontId="8" fillId="2" borderId="5" xfId="0" applyFont="1" applyFill="1" applyBorder="1"/>
    <xf numFmtId="0" fontId="0" fillId="2" borderId="0" xfId="0" applyFill="1"/>
    <xf numFmtId="3" fontId="8" fillId="0" borderId="52" xfId="0" applyNumberFormat="1" applyFont="1" applyFill="1" applyBorder="1"/>
    <xf numFmtId="0" fontId="0" fillId="0" borderId="0" xfId="0" applyBorder="1"/>
    <xf numFmtId="0" fontId="0" fillId="0" borderId="9" xfId="0" applyBorder="1"/>
    <xf numFmtId="0" fontId="0" fillId="2" borderId="5" xfId="0" applyFill="1" applyBorder="1"/>
    <xf numFmtId="0" fontId="0" fillId="2" borderId="0" xfId="0" applyFill="1" applyBorder="1"/>
    <xf numFmtId="0" fontId="18" fillId="0" borderId="53" xfId="0" applyFont="1" applyFill="1" applyBorder="1" applyAlignment="1">
      <alignment horizontal="left" vertical="center"/>
    </xf>
    <xf numFmtId="3" fontId="18" fillId="0" borderId="54" xfId="0" applyNumberFormat="1" applyFont="1" applyFill="1" applyBorder="1"/>
    <xf numFmtId="166" fontId="18" fillId="0" borderId="3" xfId="0" applyNumberFormat="1" applyFont="1" applyFill="1" applyBorder="1"/>
    <xf numFmtId="166" fontId="18" fillId="0" borderId="1" xfId="0" applyNumberFormat="1" applyFont="1" applyFill="1" applyBorder="1"/>
    <xf numFmtId="3" fontId="18" fillId="0" borderId="3" xfId="0" applyNumberFormat="1" applyFont="1" applyBorder="1"/>
    <xf numFmtId="166" fontId="18" fillId="0" borderId="3" xfId="0" applyNumberFormat="1" applyFont="1" applyBorder="1"/>
    <xf numFmtId="166" fontId="18" fillId="0" borderId="55" xfId="0" applyNumberFormat="1" applyFont="1" applyFill="1" applyBorder="1"/>
    <xf numFmtId="3" fontId="18" fillId="0" borderId="54" xfId="0" applyNumberFormat="1" applyFont="1" applyBorder="1"/>
    <xf numFmtId="166" fontId="18" fillId="0" borderId="53" xfId="0" applyNumberFormat="1" applyFont="1" applyBorder="1"/>
    <xf numFmtId="0" fontId="49" fillId="0" borderId="13" xfId="0" applyFont="1" applyBorder="1"/>
    <xf numFmtId="0" fontId="18" fillId="0" borderId="53" xfId="0" applyFont="1" applyBorder="1"/>
    <xf numFmtId="166" fontId="9" fillId="0" borderId="0" xfId="0" applyNumberFormat="1" applyFont="1" applyFill="1" applyBorder="1" applyAlignment="1">
      <alignment horizontal="left" vertical="center"/>
    </xf>
    <xf numFmtId="3" fontId="8" fillId="0" borderId="0" xfId="0" applyNumberFormat="1" applyFont="1" applyFill="1" applyAlignment="1">
      <alignment horizontal="left" vertical="center"/>
    </xf>
    <xf numFmtId="0" fontId="0" fillId="0" borderId="0" xfId="0" applyFill="1" applyAlignment="1">
      <alignment horizontal="center" vertical="center"/>
    </xf>
    <xf numFmtId="0" fontId="50" fillId="0" borderId="0" xfId="0" applyFont="1" applyFill="1" applyAlignment="1">
      <alignment horizontal="center" vertical="center"/>
    </xf>
    <xf numFmtId="0" fontId="50" fillId="0" borderId="0" xfId="0" applyFont="1" applyFill="1"/>
    <xf numFmtId="166" fontId="7" fillId="2" borderId="5" xfId="0" applyNumberFormat="1" applyFont="1" applyFill="1" applyBorder="1" applyAlignment="1">
      <alignment horizontal="right" vertical="center" indent="1"/>
    </xf>
    <xf numFmtId="0" fontId="8" fillId="2" borderId="51" xfId="0" applyFont="1" applyFill="1" applyBorder="1"/>
    <xf numFmtId="0" fontId="8" fillId="0" borderId="8" xfId="0" applyFont="1" applyFill="1" applyBorder="1"/>
    <xf numFmtId="0" fontId="11" fillId="0" borderId="0" xfId="0" applyFont="1" applyFill="1" applyBorder="1" applyAlignment="1">
      <alignment vertical="center" wrapText="1"/>
    </xf>
    <xf numFmtId="165" fontId="8" fillId="0" borderId="10" xfId="0" applyNumberFormat="1" applyFont="1" applyBorder="1"/>
    <xf numFmtId="165" fontId="8" fillId="0" borderId="8" xfId="0" applyNumberFormat="1" applyFont="1" applyBorder="1"/>
    <xf numFmtId="165" fontId="8" fillId="0" borderId="2" xfId="0" applyNumberFormat="1" applyFont="1" applyBorder="1"/>
    <xf numFmtId="165" fontId="18" fillId="0" borderId="8" xfId="0" applyNumberFormat="1" applyFont="1" applyFill="1" applyBorder="1"/>
    <xf numFmtId="0" fontId="9" fillId="0" borderId="13" xfId="0" applyFont="1" applyBorder="1"/>
    <xf numFmtId="0" fontId="18" fillId="0" borderId="0" xfId="0" applyFont="1" applyFill="1" applyBorder="1"/>
    <xf numFmtId="165" fontId="8" fillId="0" borderId="5" xfId="0" applyNumberFormat="1" applyFont="1" applyFill="1" applyBorder="1" applyAlignment="1">
      <alignment vertical="center" wrapText="1"/>
    </xf>
    <xf numFmtId="0" fontId="18" fillId="0" borderId="5" xfId="0" applyFont="1" applyBorder="1"/>
    <xf numFmtId="165" fontId="9" fillId="0" borderId="30" xfId="0" applyNumberFormat="1" applyFont="1" applyFill="1" applyBorder="1"/>
    <xf numFmtId="166" fontId="18" fillId="0" borderId="0" xfId="0" applyNumberFormat="1" applyFont="1" applyFill="1" applyBorder="1"/>
    <xf numFmtId="166" fontId="18" fillId="0" borderId="9" xfId="0" applyNumberFormat="1" applyFont="1" applyFill="1" applyBorder="1"/>
    <xf numFmtId="0" fontId="20" fillId="0" borderId="51" xfId="0" applyFont="1" applyFill="1" applyBorder="1" applyAlignment="1">
      <alignment horizontal="left" vertical="center"/>
    </xf>
    <xf numFmtId="3" fontId="20" fillId="2" borderId="9" xfId="0" applyNumberFormat="1" applyFont="1" applyFill="1" applyBorder="1"/>
    <xf numFmtId="166" fontId="20" fillId="2" borderId="9" xfId="0" applyNumberFormat="1" applyFont="1" applyFill="1" applyBorder="1"/>
    <xf numFmtId="9" fontId="51" fillId="2" borderId="5" xfId="7" applyFont="1" applyFill="1" applyBorder="1"/>
    <xf numFmtId="166" fontId="20" fillId="2" borderId="49" xfId="0" applyNumberFormat="1" applyFont="1" applyFill="1" applyBorder="1"/>
    <xf numFmtId="3" fontId="20" fillId="2" borderId="50" xfId="0" applyNumberFormat="1" applyFont="1" applyFill="1" applyBorder="1"/>
    <xf numFmtId="3" fontId="20" fillId="2" borderId="5" xfId="0" applyNumberFormat="1" applyFont="1" applyFill="1" applyBorder="1"/>
    <xf numFmtId="166" fontId="20" fillId="2" borderId="51" xfId="0" applyNumberFormat="1" applyFont="1" applyFill="1" applyBorder="1"/>
    <xf numFmtId="1" fontId="20" fillId="0" borderId="0" xfId="0" applyNumberFormat="1" applyFont="1" applyFill="1" applyBorder="1" applyAlignment="1">
      <alignment horizontal="right" vertical="center" indent="1"/>
    </xf>
    <xf numFmtId="0" fontId="20" fillId="0" borderId="5" xfId="0" applyFont="1" applyFill="1" applyBorder="1"/>
    <xf numFmtId="165" fontId="52" fillId="0" borderId="5" xfId="0" applyNumberFormat="1" applyFont="1" applyFill="1" applyBorder="1" applyAlignment="1">
      <alignment horizontal="right" vertical="center" indent="1"/>
    </xf>
    <xf numFmtId="3" fontId="52" fillId="0" borderId="5" xfId="0" applyNumberFormat="1" applyFont="1" applyFill="1" applyBorder="1" applyAlignment="1">
      <alignment horizontal="right" vertical="center" indent="1"/>
    </xf>
    <xf numFmtId="166" fontId="52" fillId="0" borderId="5" xfId="0" applyNumberFormat="1" applyFont="1" applyFill="1" applyBorder="1" applyAlignment="1">
      <alignment horizontal="right" vertical="center" indent="1"/>
    </xf>
    <xf numFmtId="0" fontId="20" fillId="0" borderId="51" xfId="0" applyFont="1" applyFill="1" applyBorder="1"/>
    <xf numFmtId="0" fontId="45" fillId="0" borderId="0" xfId="0" applyFont="1"/>
    <xf numFmtId="165" fontId="8" fillId="0" borderId="8" xfId="0" applyNumberFormat="1" applyFont="1" applyFill="1" applyBorder="1"/>
    <xf numFmtId="3" fontId="18" fillId="0" borderId="0" xfId="0" applyNumberFormat="1" applyFont="1" applyFill="1" applyBorder="1"/>
    <xf numFmtId="0" fontId="18" fillId="0" borderId="0" xfId="0" applyFont="1" applyBorder="1"/>
    <xf numFmtId="165" fontId="18" fillId="0" borderId="0" xfId="0" applyNumberFormat="1" applyFont="1" applyFill="1" applyBorder="1"/>
    <xf numFmtId="165" fontId="41" fillId="0" borderId="0" xfId="0" applyNumberFormat="1" applyFont="1" applyFill="1" applyBorder="1" applyAlignment="1"/>
    <xf numFmtId="165" fontId="9" fillId="0" borderId="0" xfId="0" applyNumberFormat="1" applyFont="1" applyFill="1" applyBorder="1" applyAlignment="1"/>
    <xf numFmtId="165" fontId="9" fillId="0" borderId="0" xfId="0" applyNumberFormat="1" applyFont="1" applyFill="1" applyBorder="1"/>
    <xf numFmtId="0" fontId="8" fillId="0" borderId="1" xfId="0" applyFont="1" applyBorder="1" applyAlignment="1">
      <alignment horizontal="center" vertical="center" wrapText="1"/>
    </xf>
    <xf numFmtId="0" fontId="9" fillId="0" borderId="59" xfId="0" applyFont="1" applyFill="1" applyBorder="1" applyAlignment="1"/>
    <xf numFmtId="0" fontId="8" fillId="0" borderId="32" xfId="0" applyNumberFormat="1"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0" fontId="9" fillId="0" borderId="3" xfId="0" applyFont="1" applyBorder="1"/>
    <xf numFmtId="0" fontId="20" fillId="0" borderId="2" xfId="0" applyFont="1" applyBorder="1"/>
    <xf numFmtId="0" fontId="20" fillId="0" borderId="1" xfId="0" quotePrefix="1" applyNumberFormat="1" applyFont="1" applyFill="1" applyBorder="1" applyAlignment="1">
      <alignment horizontal="right" vertical="center"/>
    </xf>
    <xf numFmtId="0" fontId="20" fillId="0" borderId="1" xfId="0" quotePrefix="1" applyNumberFormat="1" applyFont="1" applyFill="1" applyBorder="1"/>
    <xf numFmtId="3" fontId="20" fillId="0" borderId="13" xfId="0" applyNumberFormat="1" applyFont="1" applyBorder="1"/>
    <xf numFmtId="166" fontId="20" fillId="0" borderId="2" xfId="0" applyNumberFormat="1" applyFont="1" applyBorder="1"/>
    <xf numFmtId="3" fontId="20" fillId="0" borderId="2" xfId="0" applyNumberFormat="1" applyFont="1" applyBorder="1"/>
    <xf numFmtId="0" fontId="20" fillId="0" borderId="1" xfId="0" applyFont="1" applyBorder="1"/>
    <xf numFmtId="0" fontId="20" fillId="0" borderId="63" xfId="0" applyFont="1" applyBorder="1"/>
    <xf numFmtId="0" fontId="20" fillId="0" borderId="6" xfId="0" applyFont="1" applyBorder="1"/>
    <xf numFmtId="0" fontId="20" fillId="0" borderId="7" xfId="0" quotePrefix="1" applyNumberFormat="1" applyFont="1" applyFill="1" applyBorder="1" applyAlignment="1">
      <alignment horizontal="right" vertical="center"/>
    </xf>
    <xf numFmtId="0" fontId="20" fillId="0" borderId="7" xfId="0" quotePrefix="1" applyNumberFormat="1" applyFont="1" applyFill="1" applyBorder="1"/>
    <xf numFmtId="3" fontId="20" fillId="0" borderId="62" xfId="0" applyNumberFormat="1" applyFont="1" applyBorder="1"/>
    <xf numFmtId="166" fontId="20" fillId="0" borderId="6" xfId="0" applyNumberFormat="1" applyFont="1" applyBorder="1"/>
    <xf numFmtId="3" fontId="20" fillId="0" borderId="6" xfId="0" applyNumberFormat="1" applyFont="1" applyBorder="1"/>
    <xf numFmtId="0" fontId="20" fillId="0" borderId="7" xfId="0" applyFont="1" applyBorder="1"/>
    <xf numFmtId="0" fontId="18" fillId="0" borderId="1" xfId="0" applyFont="1" applyFill="1" applyBorder="1"/>
    <xf numFmtId="0" fontId="40" fillId="0" borderId="5" xfId="0" applyFont="1" applyFill="1" applyBorder="1"/>
    <xf numFmtId="0" fontId="20" fillId="0" borderId="8" xfId="0" applyFont="1" applyBorder="1" applyAlignment="1">
      <alignment vertical="center"/>
    </xf>
    <xf numFmtId="0" fontId="20" fillId="0" borderId="7" xfId="0" applyFont="1" applyBorder="1" applyAlignment="1">
      <alignment vertical="center"/>
    </xf>
    <xf numFmtId="0" fontId="20" fillId="0" borderId="2" xfId="0" applyFont="1" applyBorder="1" applyAlignment="1">
      <alignment vertical="center"/>
    </xf>
    <xf numFmtId="0" fontId="20" fillId="0" borderId="6" xfId="0" applyFont="1" applyBorder="1" applyAlignment="1">
      <alignment vertical="center"/>
    </xf>
    <xf numFmtId="0" fontId="20" fillId="0" borderId="13" xfId="0" applyFont="1" applyBorder="1"/>
    <xf numFmtId="165" fontId="20" fillId="0" borderId="6" xfId="0" applyNumberFormat="1" applyFont="1" applyBorder="1"/>
    <xf numFmtId="0" fontId="45" fillId="0" borderId="0" xfId="0" applyFont="1" applyBorder="1"/>
    <xf numFmtId="165" fontId="20" fillId="0" borderId="2" xfId="0" applyNumberFormat="1" applyFont="1" applyBorder="1"/>
    <xf numFmtId="0" fontId="8" fillId="0" borderId="30" xfId="0" applyFont="1" applyFill="1" applyBorder="1"/>
    <xf numFmtId="165" fontId="8" fillId="0" borderId="30" xfId="0" applyNumberFormat="1" applyFont="1" applyFill="1" applyBorder="1" applyAlignment="1"/>
    <xf numFmtId="165" fontId="8" fillId="0" borderId="30" xfId="0" applyNumberFormat="1" applyFont="1" applyFill="1" applyBorder="1"/>
    <xf numFmtId="0" fontId="8" fillId="0" borderId="12" xfId="0" applyNumberFormat="1" applyFont="1" applyFill="1" applyBorder="1" applyAlignment="1">
      <alignment horizontal="center" vertical="center" wrapText="1"/>
    </xf>
    <xf numFmtId="0" fontId="53" fillId="0" borderId="32" xfId="0" applyFont="1" applyBorder="1"/>
    <xf numFmtId="0" fontId="53" fillId="0" borderId="33" xfId="0" applyFont="1" applyBorder="1"/>
    <xf numFmtId="0" fontId="53" fillId="0" borderId="0" xfId="0" applyFont="1"/>
    <xf numFmtId="0" fontId="54" fillId="0" borderId="11" xfId="0" applyFont="1" applyBorder="1"/>
    <xf numFmtId="0" fontId="54" fillId="0" borderId="0" xfId="0" applyFont="1"/>
    <xf numFmtId="0" fontId="55" fillId="0" borderId="0" xfId="0" applyFont="1"/>
    <xf numFmtId="0" fontId="54" fillId="0" borderId="9" xfId="0" applyFont="1" applyBorder="1"/>
    <xf numFmtId="0" fontId="56" fillId="0" borderId="0" xfId="0" applyFont="1" applyBorder="1"/>
    <xf numFmtId="0" fontId="20" fillId="0" borderId="0" xfId="0" quotePrefix="1" applyNumberFormat="1" applyFont="1" applyFill="1" applyBorder="1" applyAlignment="1">
      <alignment horizontal="right" vertical="center"/>
    </xf>
    <xf numFmtId="0" fontId="56" fillId="0" borderId="0" xfId="0" applyFont="1"/>
    <xf numFmtId="0" fontId="57" fillId="0" borderId="0" xfId="0" applyFont="1"/>
    <xf numFmtId="0" fontId="54" fillId="0" borderId="0" xfId="0" applyFont="1" applyBorder="1"/>
    <xf numFmtId="0" fontId="8" fillId="0" borderId="0" xfId="0" quotePrefix="1" applyNumberFormat="1" applyFont="1" applyFill="1" applyBorder="1" applyAlignment="1">
      <alignment horizontal="right" vertical="center"/>
    </xf>
    <xf numFmtId="0" fontId="9" fillId="0" borderId="0" xfId="0" applyFont="1" applyBorder="1" applyAlignment="1">
      <alignment vertical="center" wrapText="1"/>
    </xf>
    <xf numFmtId="0" fontId="9" fillId="0" borderId="15" xfId="0" applyFont="1" applyBorder="1" applyAlignment="1">
      <alignment horizontal="center"/>
    </xf>
    <xf numFmtId="0" fontId="16" fillId="0" borderId="1" xfId="0" applyFont="1" applyBorder="1" applyAlignment="1">
      <alignment horizontal="left" vertical="center"/>
    </xf>
    <xf numFmtId="0" fontId="16" fillId="0" borderId="6" xfId="0" applyFont="1" applyBorder="1" applyAlignment="1">
      <alignment horizontal="left" vertical="center"/>
    </xf>
    <xf numFmtId="0" fontId="16" fillId="0" borderId="11" xfId="0" applyFont="1" applyBorder="1" applyAlignment="1">
      <alignment horizontal="left" vertical="center"/>
    </xf>
    <xf numFmtId="0" fontId="16" fillId="0" borderId="9" xfId="0" applyFont="1" applyBorder="1" applyAlignment="1">
      <alignment horizontal="left" vertical="center"/>
    </xf>
    <xf numFmtId="0" fontId="8" fillId="0" borderId="39"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0" borderId="40"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37" xfId="0" applyFont="1" applyFill="1" applyBorder="1" applyAlignment="1">
      <alignment horizontal="center" vertical="center" wrapText="1"/>
    </xf>
    <xf numFmtId="165" fontId="18" fillId="0" borderId="57" xfId="0" applyNumberFormat="1" applyFont="1" applyFill="1" applyBorder="1" applyAlignment="1">
      <alignment horizontal="center"/>
    </xf>
    <xf numFmtId="165" fontId="18" fillId="0" borderId="56" xfId="0" applyNumberFormat="1" applyFont="1" applyFill="1" applyBorder="1" applyAlignment="1">
      <alignment horizontal="center"/>
    </xf>
    <xf numFmtId="165" fontId="18" fillId="0" borderId="58" xfId="0" applyNumberFormat="1" applyFont="1" applyFill="1" applyBorder="1" applyAlignment="1">
      <alignment horizontal="center"/>
    </xf>
    <xf numFmtId="0" fontId="18" fillId="0" borderId="60" xfId="0" applyFont="1" applyFill="1" applyBorder="1" applyAlignment="1">
      <alignment horizontal="center"/>
    </xf>
    <xf numFmtId="0" fontId="18" fillId="0" borderId="61" xfId="0" applyFont="1" applyFill="1" applyBorder="1" applyAlignment="1">
      <alignment horizontal="center"/>
    </xf>
    <xf numFmtId="0" fontId="9" fillId="0" borderId="33" xfId="0" applyFont="1" applyFill="1" applyBorder="1" applyAlignment="1">
      <alignment horizontal="center"/>
    </xf>
    <xf numFmtId="0" fontId="9" fillId="0" borderId="34" xfId="0" applyFont="1" applyFill="1" applyBorder="1" applyAlignment="1">
      <alignment horizontal="center"/>
    </xf>
    <xf numFmtId="0" fontId="11" fillId="0" borderId="5" xfId="0" applyFont="1" applyFill="1" applyBorder="1" applyAlignment="1">
      <alignment vertical="center" wrapText="1"/>
    </xf>
    <xf numFmtId="0" fontId="11" fillId="0" borderId="1" xfId="0" applyFont="1" applyFill="1" applyBorder="1" applyAlignment="1">
      <alignment vertical="center" wrapText="1"/>
    </xf>
    <xf numFmtId="0" fontId="11" fillId="0" borderId="4" xfId="0" applyFont="1" applyFill="1" applyBorder="1" applyAlignment="1">
      <alignment vertical="center" wrapText="1"/>
    </xf>
  </cellXfs>
  <cellStyles count="60">
    <cellStyle name="20 % - Accent1" xfId="26" builtinId="30" customBuiltin="1"/>
    <cellStyle name="20 % - Accent2" xfId="30" builtinId="34" customBuiltin="1"/>
    <cellStyle name="20 % - Accent3" xfId="34" builtinId="38" customBuiltin="1"/>
    <cellStyle name="20 % - Accent4" xfId="38" builtinId="42" customBuiltin="1"/>
    <cellStyle name="20 % - Accent5" xfId="42" builtinId="46" customBuiltin="1"/>
    <cellStyle name="20 % - Accent6" xfId="46" builtinId="50" customBuiltin="1"/>
    <cellStyle name="40 % - Accent1" xfId="27" builtinId="31" customBuiltin="1"/>
    <cellStyle name="40 % - Accent2" xfId="31" builtinId="35" customBuiltin="1"/>
    <cellStyle name="40 % - Accent3" xfId="35" builtinId="39" customBuiltin="1"/>
    <cellStyle name="40 % - Accent4" xfId="39" builtinId="43" customBuiltin="1"/>
    <cellStyle name="40 % - Accent5" xfId="43" builtinId="47" customBuiltin="1"/>
    <cellStyle name="40 % - Accent6" xfId="47" builtinId="51" customBuiltin="1"/>
    <cellStyle name="60 % - Accent1" xfId="28" builtinId="32" customBuiltin="1"/>
    <cellStyle name="60 % - Accent2" xfId="32" builtinId="36" customBuiltin="1"/>
    <cellStyle name="60 % - Accent3" xfId="36" builtinId="40" customBuiltin="1"/>
    <cellStyle name="60 % - Accent4" xfId="40" builtinId="44" customBuiltin="1"/>
    <cellStyle name="60 % - Accent5" xfId="44" builtinId="48" customBuiltin="1"/>
    <cellStyle name="60 % - Accent6" xfId="48" builtinId="52" customBuilti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customBuiltin="1"/>
    <cellStyle name="Avertissement" xfId="22" builtinId="11" customBuiltin="1"/>
    <cellStyle name="Calcul" xfId="19" builtinId="22" customBuiltin="1"/>
    <cellStyle name="Cellule liée" xfId="20" builtinId="24" customBuiltin="1"/>
    <cellStyle name="Commentaire 2" xfId="50"/>
    <cellStyle name="Entrée" xfId="17" builtinId="20" customBuiltin="1"/>
    <cellStyle name="Insatisfaisant" xfId="15" builtinId="27" customBuiltin="1"/>
    <cellStyle name="Lien hypertexte 2" xfId="1"/>
    <cellStyle name="Lien hypertexte 3" xfId="2"/>
    <cellStyle name="Lien hypertexte 4" xfId="3"/>
    <cellStyle name="Neutre" xfId="16" builtinId="28" customBuiltin="1"/>
    <cellStyle name="Normal" xfId="0" builtinId="0"/>
    <cellStyle name="Normal 2" xfId="4"/>
    <cellStyle name="Normal 2 2" xfId="5"/>
    <cellStyle name="Normal 2 2 2" xfId="54"/>
    <cellStyle name="Normal 2 2 3" xfId="59"/>
    <cellStyle name="Normal 2 3" xfId="53"/>
    <cellStyle name="Normal 3" xfId="6"/>
    <cellStyle name="Normal 3 2" xfId="51"/>
    <cellStyle name="Normal 4" xfId="52"/>
    <cellStyle name="Normal 4 2" xfId="55"/>
    <cellStyle name="Normal 5" xfId="49"/>
    <cellStyle name="Pourcentage" xfId="7" builtinId="5"/>
    <cellStyle name="Pourcentage 2" xfId="8"/>
    <cellStyle name="Pourcentage 2 2" xfId="57"/>
    <cellStyle name="Pourcentage 3" xfId="56"/>
    <cellStyle name="Pourcentage 4" xfId="58"/>
    <cellStyle name="Satisfaisant" xfId="14" builtinId="26" customBuiltin="1"/>
    <cellStyle name="Sortie" xfId="18" builtinId="21" customBuiltin="1"/>
    <cellStyle name="Texte explicatif" xfId="23" builtinId="53" customBuiltin="1"/>
    <cellStyle name="Titre" xfId="9" builtinId="15" customBuiltin="1"/>
    <cellStyle name="Titre 1" xfId="10" builtinId="16" customBuiltin="1"/>
    <cellStyle name="Titre 2" xfId="11" builtinId="17" customBuiltin="1"/>
    <cellStyle name="Titre 3" xfId="12" builtinId="18" customBuiltin="1"/>
    <cellStyle name="Titre 4" xfId="13" builtinId="19" customBuiltin="1"/>
    <cellStyle name="Total" xfId="24" builtinId="25" customBuiltin="1"/>
    <cellStyle name="Vérification" xfId="21" builtinId="23" customBuiltin="1"/>
  </cellStyles>
  <dxfs count="0"/>
  <tableStyles count="0" defaultTableStyle="TableStyleMedium9" defaultPivotStyle="PivotStyleLight16"/>
  <colors>
    <mruColors>
      <color rgb="FFFF00FF"/>
      <color rgb="FF000000"/>
      <color rgb="FFD9D9D9"/>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894787212631287E-2"/>
          <c:y val="2.90200358618539E-2"/>
          <c:w val="0.90904456191802319"/>
          <c:h val="0.81381137156126382"/>
        </c:manualLayout>
      </c:layout>
      <c:lineChart>
        <c:grouping val="standard"/>
        <c:varyColors val="0"/>
        <c:ser>
          <c:idx val="0"/>
          <c:order val="0"/>
          <c:tx>
            <c:strRef>
              <c:f>'Figure 1'!$A$4</c:f>
              <c:strCache>
                <c:ptCount val="1"/>
                <c:pt idx="0">
                  <c:v>Nombre de dossiers examinés (décisions rendues)</c:v>
                </c:pt>
              </c:strCache>
            </c:strRef>
          </c:tx>
          <c:spPr>
            <a:ln w="38100">
              <a:solidFill>
                <a:srgbClr val="FF00FF"/>
              </a:solidFill>
              <a:prstDash val="solid"/>
            </a:ln>
          </c:spPr>
          <c:marker>
            <c:symbol val="none"/>
          </c:marker>
          <c:dLbls>
            <c:dLbl>
              <c:idx val="22"/>
              <c:layout>
                <c:manualLayout>
                  <c:x val="0"/>
                  <c:y val="-3.60039576003787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423-454C-9335-7AA1AF5C54E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1'!$B$3:$X$3</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'Figure 1'!$B$4:$X$4</c:f>
              <c:numCache>
                <c:formatCode>#,##0</c:formatCode>
                <c:ptCount val="23"/>
                <c:pt idx="0">
                  <c:v>3089</c:v>
                </c:pt>
                <c:pt idx="1">
                  <c:v>14374</c:v>
                </c:pt>
                <c:pt idx="2">
                  <c:v>19136</c:v>
                </c:pt>
                <c:pt idx="3">
                  <c:v>21379</c:v>
                </c:pt>
                <c:pt idx="4">
                  <c:v>22160</c:v>
                </c:pt>
                <c:pt idx="5">
                  <c:v>22073</c:v>
                </c:pt>
                <c:pt idx="6">
                  <c:v>22013</c:v>
                </c:pt>
                <c:pt idx="7">
                  <c:v>22122</c:v>
                </c:pt>
                <c:pt idx="8">
                  <c:v>19900</c:v>
                </c:pt>
                <c:pt idx="9">
                  <c:v>20931</c:v>
                </c:pt>
                <c:pt idx="10">
                  <c:v>20728</c:v>
                </c:pt>
                <c:pt idx="11">
                  <c:v>20645</c:v>
                </c:pt>
                <c:pt idx="12">
                  <c:v>19856</c:v>
                </c:pt>
                <c:pt idx="13">
                  <c:v>19324</c:v>
                </c:pt>
                <c:pt idx="14">
                  <c:v>18660</c:v>
                </c:pt>
                <c:pt idx="15">
                  <c:v>18135</c:v>
                </c:pt>
                <c:pt idx="16">
                  <c:v>19436</c:v>
                </c:pt>
                <c:pt idx="17">
                  <c:v>17953</c:v>
                </c:pt>
                <c:pt idx="18">
                  <c:v>15265</c:v>
                </c:pt>
                <c:pt idx="19">
                  <c:v>16540</c:v>
                </c:pt>
                <c:pt idx="20">
                  <c:v>14500</c:v>
                </c:pt>
                <c:pt idx="21" formatCode="General">
                  <c:v>14275</c:v>
                </c:pt>
                <c:pt idx="22">
                  <c:v>16178</c:v>
                </c:pt>
              </c:numCache>
            </c:numRef>
          </c:val>
          <c:smooth val="0"/>
          <c:extLst>
            <c:ext xmlns:c16="http://schemas.microsoft.com/office/drawing/2014/chart" uri="{C3380CC4-5D6E-409C-BE32-E72D297353CC}">
              <c16:uniqueId val="{00000001-9E2E-47BF-86B6-88618E0B65C5}"/>
            </c:ext>
          </c:extLst>
        </c:ser>
        <c:ser>
          <c:idx val="1"/>
          <c:order val="1"/>
          <c:tx>
            <c:strRef>
              <c:f>'Figure 1'!$A$5</c:f>
              <c:strCache>
                <c:ptCount val="1"/>
                <c:pt idx="0">
                  <c:v>Candidats ayant obtenu une validation, même partielle</c:v>
                </c:pt>
              </c:strCache>
            </c:strRef>
          </c:tx>
          <c:spPr>
            <a:ln w="38100">
              <a:solidFill>
                <a:srgbClr val="33CCCC"/>
              </a:solidFill>
              <a:prstDash val="solid"/>
            </a:ln>
          </c:spPr>
          <c:marker>
            <c:symbol val="none"/>
          </c:marker>
          <c:dLbls>
            <c:dLbl>
              <c:idx val="22"/>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423-454C-9335-7AA1AF5C54E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1'!$B$3:$X$3</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'Figure 1'!$B$5:$X$5</c:f>
              <c:numCache>
                <c:formatCode>#,##0</c:formatCode>
                <c:ptCount val="23"/>
                <c:pt idx="0">
                  <c:v>2740</c:v>
                </c:pt>
                <c:pt idx="1">
                  <c:v>12666</c:v>
                </c:pt>
                <c:pt idx="2">
                  <c:v>17181</c:v>
                </c:pt>
                <c:pt idx="3">
                  <c:v>18734</c:v>
                </c:pt>
                <c:pt idx="4">
                  <c:v>19477</c:v>
                </c:pt>
                <c:pt idx="5">
                  <c:v>19300</c:v>
                </c:pt>
                <c:pt idx="6">
                  <c:v>19384</c:v>
                </c:pt>
                <c:pt idx="7">
                  <c:v>19670</c:v>
                </c:pt>
                <c:pt idx="8">
                  <c:v>17841</c:v>
                </c:pt>
                <c:pt idx="9">
                  <c:v>18623</c:v>
                </c:pt>
                <c:pt idx="10">
                  <c:v>18326</c:v>
                </c:pt>
                <c:pt idx="11">
                  <c:v>18280</c:v>
                </c:pt>
                <c:pt idx="12">
                  <c:v>17515</c:v>
                </c:pt>
                <c:pt idx="13">
                  <c:v>17099</c:v>
                </c:pt>
                <c:pt idx="14">
                  <c:v>16401</c:v>
                </c:pt>
                <c:pt idx="15">
                  <c:v>16060</c:v>
                </c:pt>
                <c:pt idx="16">
                  <c:v>17186</c:v>
                </c:pt>
                <c:pt idx="17">
                  <c:v>15839</c:v>
                </c:pt>
                <c:pt idx="18">
                  <c:v>13474</c:v>
                </c:pt>
                <c:pt idx="19">
                  <c:v>14560</c:v>
                </c:pt>
                <c:pt idx="20">
                  <c:v>12896</c:v>
                </c:pt>
                <c:pt idx="21" formatCode="General">
                  <c:v>12645</c:v>
                </c:pt>
                <c:pt idx="22">
                  <c:v>14215</c:v>
                </c:pt>
              </c:numCache>
            </c:numRef>
          </c:val>
          <c:smooth val="0"/>
          <c:extLst>
            <c:ext xmlns:c16="http://schemas.microsoft.com/office/drawing/2014/chart" uri="{C3380CC4-5D6E-409C-BE32-E72D297353CC}">
              <c16:uniqueId val="{00000004-9E2E-47BF-86B6-88618E0B65C5}"/>
            </c:ext>
          </c:extLst>
        </c:ser>
        <c:ser>
          <c:idx val="2"/>
          <c:order val="2"/>
          <c:tx>
            <c:strRef>
              <c:f>'Figure 1'!$A$6</c:f>
              <c:strCache>
                <c:ptCount val="1"/>
                <c:pt idx="0">
                  <c:v>Validations totales</c:v>
                </c:pt>
              </c:strCache>
            </c:strRef>
          </c:tx>
          <c:spPr>
            <a:ln w="38100">
              <a:solidFill>
                <a:srgbClr val="333399"/>
              </a:solidFill>
              <a:prstDash val="solid"/>
            </a:ln>
          </c:spPr>
          <c:marker>
            <c:symbol val="none"/>
          </c:marker>
          <c:dLbls>
            <c:dLbl>
              <c:idx val="22"/>
              <c:layout>
                <c:manualLayout>
                  <c:x val="0"/>
                  <c:y val="-2.05736900573593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423-454C-9335-7AA1AF5C54E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1'!$B$3:$X$3</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'Figure 1'!$B$6:$X$6</c:f>
              <c:numCache>
                <c:formatCode>#,##0</c:formatCode>
                <c:ptCount val="23"/>
                <c:pt idx="0">
                  <c:v>1360</c:v>
                </c:pt>
                <c:pt idx="1">
                  <c:v>7061</c:v>
                </c:pt>
                <c:pt idx="2">
                  <c:v>10778</c:v>
                </c:pt>
                <c:pt idx="3">
                  <c:v>12070</c:v>
                </c:pt>
                <c:pt idx="4">
                  <c:v>13244</c:v>
                </c:pt>
                <c:pt idx="5">
                  <c:v>13800</c:v>
                </c:pt>
                <c:pt idx="6">
                  <c:v>14127</c:v>
                </c:pt>
                <c:pt idx="7">
                  <c:v>14804</c:v>
                </c:pt>
                <c:pt idx="8">
                  <c:v>13208</c:v>
                </c:pt>
                <c:pt idx="9">
                  <c:v>13544</c:v>
                </c:pt>
                <c:pt idx="10">
                  <c:v>13597</c:v>
                </c:pt>
                <c:pt idx="11">
                  <c:v>13771</c:v>
                </c:pt>
                <c:pt idx="12">
                  <c:v>13357</c:v>
                </c:pt>
                <c:pt idx="13">
                  <c:v>13153</c:v>
                </c:pt>
                <c:pt idx="14">
                  <c:v>12836</c:v>
                </c:pt>
                <c:pt idx="15">
                  <c:v>12657</c:v>
                </c:pt>
                <c:pt idx="16">
                  <c:v>13652</c:v>
                </c:pt>
                <c:pt idx="17">
                  <c:v>12489</c:v>
                </c:pt>
                <c:pt idx="18">
                  <c:v>10502</c:v>
                </c:pt>
                <c:pt idx="19">
                  <c:v>11180</c:v>
                </c:pt>
                <c:pt idx="20">
                  <c:v>9951</c:v>
                </c:pt>
                <c:pt idx="21" formatCode="General">
                  <c:v>9730</c:v>
                </c:pt>
                <c:pt idx="22">
                  <c:v>11040</c:v>
                </c:pt>
              </c:numCache>
            </c:numRef>
          </c:val>
          <c:smooth val="0"/>
          <c:extLst>
            <c:ext xmlns:c16="http://schemas.microsoft.com/office/drawing/2014/chart" uri="{C3380CC4-5D6E-409C-BE32-E72D297353CC}">
              <c16:uniqueId val="{00000006-9E2E-47BF-86B6-88618E0B65C5}"/>
            </c:ext>
          </c:extLst>
        </c:ser>
        <c:dLbls>
          <c:showLegendKey val="0"/>
          <c:showVal val="0"/>
          <c:showCatName val="0"/>
          <c:showSerName val="0"/>
          <c:showPercent val="0"/>
          <c:showBubbleSize val="0"/>
        </c:dLbls>
        <c:smooth val="0"/>
        <c:axId val="115815552"/>
        <c:axId val="115817088"/>
      </c:lineChart>
      <c:catAx>
        <c:axId val="115815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5817088"/>
        <c:crosses val="autoZero"/>
        <c:auto val="1"/>
        <c:lblAlgn val="ctr"/>
        <c:lblOffset val="100"/>
        <c:tickLblSkip val="5"/>
        <c:tickMarkSkip val="1"/>
        <c:noMultiLvlLbl val="0"/>
      </c:catAx>
      <c:valAx>
        <c:axId val="115817088"/>
        <c:scaling>
          <c:orientation val="minMax"/>
        </c:scaling>
        <c:delete val="0"/>
        <c:axPos val="l"/>
        <c:majorGridlines>
          <c:spPr>
            <a:ln w="12700">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581555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2"/>
          <c:tx>
            <c:strRef>
              <c:f>'Figure 2'!$B$7</c:f>
              <c:strCache>
                <c:ptCount val="1"/>
                <c:pt idx="0">
                  <c:v>Total niveau 3</c:v>
                </c:pt>
              </c:strCache>
            </c:strRef>
          </c:tx>
          <c:spPr>
            <a:solidFill>
              <a:schemeClr val="accent3"/>
            </a:solidFill>
            <a:ln>
              <a:noFill/>
            </a:ln>
            <a:effectLst/>
          </c:spPr>
          <c:invertIfNegative val="0"/>
          <c:cat>
            <c:multiLvlStrRef>
              <c:f>'Figure 2'!$C$3:$H$4</c:f>
              <c:multiLvlStrCache>
                <c:ptCount val="6"/>
                <c:lvl>
                  <c:pt idx="0">
                    <c:v>2022</c:v>
                  </c:pt>
                  <c:pt idx="1">
                    <c:v>2023</c:v>
                  </c:pt>
                  <c:pt idx="2">
                    <c:v>2024</c:v>
                  </c:pt>
                  <c:pt idx="3">
                    <c:v>2022</c:v>
                  </c:pt>
                  <c:pt idx="4">
                    <c:v>2023</c:v>
                  </c:pt>
                  <c:pt idx="5">
                    <c:v>2024</c:v>
                  </c:pt>
                </c:lvl>
                <c:lvl>
                  <c:pt idx="0">
                    <c:v>Recevabilités</c:v>
                  </c:pt>
                  <c:pt idx="3">
                    <c:v>Candidatures examinées</c:v>
                  </c:pt>
                </c:lvl>
              </c:multiLvlStrCache>
            </c:multiLvlStrRef>
          </c:cat>
          <c:val>
            <c:numRef>
              <c:f>'Figure 2'!$C$7:$H$7</c:f>
              <c:numCache>
                <c:formatCode>General</c:formatCode>
                <c:ptCount val="6"/>
                <c:pt idx="0">
                  <c:v>2910</c:v>
                </c:pt>
                <c:pt idx="1">
                  <c:v>3165</c:v>
                </c:pt>
                <c:pt idx="2">
                  <c:v>3773</c:v>
                </c:pt>
                <c:pt idx="3">
                  <c:v>2163</c:v>
                </c:pt>
                <c:pt idx="4">
                  <c:v>2019</c:v>
                </c:pt>
                <c:pt idx="5">
                  <c:v>2337</c:v>
                </c:pt>
              </c:numCache>
            </c:numRef>
          </c:val>
          <c:extLst>
            <c:ext xmlns:c16="http://schemas.microsoft.com/office/drawing/2014/chart" uri="{C3380CC4-5D6E-409C-BE32-E72D297353CC}">
              <c16:uniqueId val="{00000002-F857-435E-8F2F-C9517C916781}"/>
            </c:ext>
          </c:extLst>
        </c:ser>
        <c:ser>
          <c:idx val="7"/>
          <c:order val="7"/>
          <c:tx>
            <c:strRef>
              <c:f>'Figure 2'!$B$12</c:f>
              <c:strCache>
                <c:ptCount val="1"/>
                <c:pt idx="0">
                  <c:v>Total niveau 4</c:v>
                </c:pt>
              </c:strCache>
            </c:strRef>
          </c:tx>
          <c:spPr>
            <a:solidFill>
              <a:schemeClr val="accent2">
                <a:lumMod val="60000"/>
              </a:schemeClr>
            </a:solidFill>
            <a:ln>
              <a:noFill/>
            </a:ln>
            <a:effectLst/>
          </c:spPr>
          <c:invertIfNegative val="0"/>
          <c:cat>
            <c:multiLvlStrRef>
              <c:f>'Figure 2'!$C$3:$H$4</c:f>
              <c:multiLvlStrCache>
                <c:ptCount val="6"/>
                <c:lvl>
                  <c:pt idx="0">
                    <c:v>2022</c:v>
                  </c:pt>
                  <c:pt idx="1">
                    <c:v>2023</c:v>
                  </c:pt>
                  <c:pt idx="2">
                    <c:v>2024</c:v>
                  </c:pt>
                  <c:pt idx="3">
                    <c:v>2022</c:v>
                  </c:pt>
                  <c:pt idx="4">
                    <c:v>2023</c:v>
                  </c:pt>
                  <c:pt idx="5">
                    <c:v>2024</c:v>
                  </c:pt>
                </c:lvl>
                <c:lvl>
                  <c:pt idx="0">
                    <c:v>Recevabilités</c:v>
                  </c:pt>
                  <c:pt idx="3">
                    <c:v>Candidatures examinées</c:v>
                  </c:pt>
                </c:lvl>
              </c:multiLvlStrCache>
            </c:multiLvlStrRef>
          </c:cat>
          <c:val>
            <c:numRef>
              <c:f>'Figure 2'!$C$12:$H$12</c:f>
              <c:numCache>
                <c:formatCode>General</c:formatCode>
                <c:ptCount val="6"/>
                <c:pt idx="0">
                  <c:v>6211</c:v>
                </c:pt>
                <c:pt idx="1">
                  <c:v>6530</c:v>
                </c:pt>
                <c:pt idx="2">
                  <c:v>7469</c:v>
                </c:pt>
                <c:pt idx="3">
                  <c:v>4474</c:v>
                </c:pt>
                <c:pt idx="4">
                  <c:v>4218</c:v>
                </c:pt>
                <c:pt idx="5">
                  <c:v>4472</c:v>
                </c:pt>
              </c:numCache>
            </c:numRef>
          </c:val>
          <c:extLst>
            <c:ext xmlns:c16="http://schemas.microsoft.com/office/drawing/2014/chart" uri="{C3380CC4-5D6E-409C-BE32-E72D297353CC}">
              <c16:uniqueId val="{00000007-F857-435E-8F2F-C9517C916781}"/>
            </c:ext>
          </c:extLst>
        </c:ser>
        <c:ser>
          <c:idx val="10"/>
          <c:order val="10"/>
          <c:tx>
            <c:strRef>
              <c:f>'Figure 2'!$B$15</c:f>
              <c:strCache>
                <c:ptCount val="1"/>
                <c:pt idx="0">
                  <c:v>Total niveau 5</c:v>
                </c:pt>
              </c:strCache>
            </c:strRef>
          </c:tx>
          <c:spPr>
            <a:solidFill>
              <a:schemeClr val="accent5">
                <a:lumMod val="60000"/>
              </a:schemeClr>
            </a:solidFill>
            <a:ln>
              <a:noFill/>
            </a:ln>
            <a:effectLst/>
          </c:spPr>
          <c:invertIfNegative val="0"/>
          <c:cat>
            <c:multiLvlStrRef>
              <c:f>'Figure 2'!$C$3:$H$4</c:f>
              <c:multiLvlStrCache>
                <c:ptCount val="6"/>
                <c:lvl>
                  <c:pt idx="0">
                    <c:v>2022</c:v>
                  </c:pt>
                  <c:pt idx="1">
                    <c:v>2023</c:v>
                  </c:pt>
                  <c:pt idx="2">
                    <c:v>2024</c:v>
                  </c:pt>
                  <c:pt idx="3">
                    <c:v>2022</c:v>
                  </c:pt>
                  <c:pt idx="4">
                    <c:v>2023</c:v>
                  </c:pt>
                  <c:pt idx="5">
                    <c:v>2024</c:v>
                  </c:pt>
                </c:lvl>
                <c:lvl>
                  <c:pt idx="0">
                    <c:v>Recevabilités</c:v>
                  </c:pt>
                  <c:pt idx="3">
                    <c:v>Candidatures examinées</c:v>
                  </c:pt>
                </c:lvl>
              </c:multiLvlStrCache>
            </c:multiLvlStrRef>
          </c:cat>
          <c:val>
            <c:numRef>
              <c:f>'Figure 2'!$C$15:$H$15</c:f>
              <c:numCache>
                <c:formatCode>General</c:formatCode>
                <c:ptCount val="6"/>
                <c:pt idx="0">
                  <c:v>6718</c:v>
                </c:pt>
                <c:pt idx="1">
                  <c:v>6739</c:v>
                </c:pt>
                <c:pt idx="2">
                  <c:v>6943</c:v>
                </c:pt>
                <c:pt idx="3">
                  <c:v>4865</c:v>
                </c:pt>
                <c:pt idx="4">
                  <c:v>4536</c:v>
                </c:pt>
                <c:pt idx="5">
                  <c:v>4696</c:v>
                </c:pt>
              </c:numCache>
            </c:numRef>
          </c:val>
          <c:extLst>
            <c:ext xmlns:c16="http://schemas.microsoft.com/office/drawing/2014/chart" uri="{C3380CC4-5D6E-409C-BE32-E72D297353CC}">
              <c16:uniqueId val="{0000000A-F857-435E-8F2F-C9517C916781}"/>
            </c:ext>
          </c:extLst>
        </c:ser>
        <c:ser>
          <c:idx val="13"/>
          <c:order val="13"/>
          <c:tx>
            <c:strRef>
              <c:f>'Figure 2'!$B$18</c:f>
              <c:strCache>
                <c:ptCount val="1"/>
                <c:pt idx="0">
                  <c:v>Total niveaux 6 et 7</c:v>
                </c:pt>
              </c:strCache>
            </c:strRef>
          </c:tx>
          <c:spPr>
            <a:solidFill>
              <a:schemeClr val="accent2">
                <a:lumMod val="80000"/>
                <a:lumOff val="20000"/>
              </a:schemeClr>
            </a:solidFill>
            <a:ln>
              <a:noFill/>
            </a:ln>
            <a:effectLst/>
          </c:spPr>
          <c:invertIfNegative val="0"/>
          <c:cat>
            <c:multiLvlStrRef>
              <c:f>'Figure 2'!$C$3:$H$4</c:f>
              <c:multiLvlStrCache>
                <c:ptCount val="6"/>
                <c:lvl>
                  <c:pt idx="0">
                    <c:v>2022</c:v>
                  </c:pt>
                  <c:pt idx="1">
                    <c:v>2023</c:v>
                  </c:pt>
                  <c:pt idx="2">
                    <c:v>2024</c:v>
                  </c:pt>
                  <c:pt idx="3">
                    <c:v>2022</c:v>
                  </c:pt>
                  <c:pt idx="4">
                    <c:v>2023</c:v>
                  </c:pt>
                  <c:pt idx="5">
                    <c:v>2024</c:v>
                  </c:pt>
                </c:lvl>
                <c:lvl>
                  <c:pt idx="0">
                    <c:v>Recevabilités</c:v>
                  </c:pt>
                  <c:pt idx="3">
                    <c:v>Candidatures examinées</c:v>
                  </c:pt>
                </c:lvl>
              </c:multiLvlStrCache>
            </c:multiLvlStrRef>
          </c:cat>
          <c:val>
            <c:numRef>
              <c:f>'Figure 2'!$C$18:$H$18</c:f>
              <c:numCache>
                <c:formatCode>General</c:formatCode>
                <c:ptCount val="6"/>
                <c:pt idx="0">
                  <c:v>5231</c:v>
                </c:pt>
                <c:pt idx="1">
                  <c:v>6199</c:v>
                </c:pt>
                <c:pt idx="2">
                  <c:v>10068</c:v>
                </c:pt>
                <c:pt idx="3">
                  <c:v>2998</c:v>
                </c:pt>
                <c:pt idx="4">
                  <c:v>3502</c:v>
                </c:pt>
                <c:pt idx="5">
                  <c:v>4673</c:v>
                </c:pt>
              </c:numCache>
            </c:numRef>
          </c:val>
          <c:extLst>
            <c:ext xmlns:c16="http://schemas.microsoft.com/office/drawing/2014/chart" uri="{C3380CC4-5D6E-409C-BE32-E72D297353CC}">
              <c16:uniqueId val="{0000000D-F857-435E-8F2F-C9517C916781}"/>
            </c:ext>
          </c:extLst>
        </c:ser>
        <c:dLbls>
          <c:showLegendKey val="0"/>
          <c:showVal val="0"/>
          <c:showCatName val="0"/>
          <c:showSerName val="0"/>
          <c:showPercent val="0"/>
          <c:showBubbleSize val="0"/>
        </c:dLbls>
        <c:gapWidth val="150"/>
        <c:overlap val="100"/>
        <c:axId val="1513294672"/>
        <c:axId val="1513299472"/>
        <c:extLst>
          <c:ext xmlns:c15="http://schemas.microsoft.com/office/drawing/2012/chart" uri="{02D57815-91ED-43cb-92C2-25804820EDAC}">
            <c15:filteredBarSeries>
              <c15:ser>
                <c:idx val="0"/>
                <c:order val="0"/>
                <c:tx>
                  <c:strRef>
                    <c:extLst>
                      <c:ext uri="{02D57815-91ED-43cb-92C2-25804820EDAC}">
                        <c15:formulaRef>
                          <c15:sqref>'Figure 2'!$B$5</c15:sqref>
                        </c15:formulaRef>
                      </c:ext>
                    </c:extLst>
                    <c:strCache>
                      <c:ptCount val="1"/>
                      <c:pt idx="0">
                        <c:v>CAP</c:v>
                      </c:pt>
                    </c:strCache>
                  </c:strRef>
                </c:tx>
                <c:spPr>
                  <a:solidFill>
                    <a:schemeClr val="accent1"/>
                  </a:solidFill>
                  <a:ln>
                    <a:noFill/>
                  </a:ln>
                  <a:effectLst/>
                </c:spPr>
                <c:invertIfNegative val="0"/>
                <c:cat>
                  <c:multiLvlStrRef>
                    <c:extLst>
                      <c:ext uri="{02D57815-91ED-43cb-92C2-25804820EDAC}">
                        <c15:formulaRef>
                          <c15:sqref>'Figure 2'!$C$3:$H$4</c15:sqref>
                        </c15:formulaRef>
                      </c:ext>
                    </c:extLst>
                    <c:multiLvlStrCache>
                      <c:ptCount val="6"/>
                      <c:lvl>
                        <c:pt idx="0">
                          <c:v>2022</c:v>
                        </c:pt>
                        <c:pt idx="1">
                          <c:v>2023</c:v>
                        </c:pt>
                        <c:pt idx="2">
                          <c:v>2024</c:v>
                        </c:pt>
                        <c:pt idx="3">
                          <c:v>2022</c:v>
                        </c:pt>
                        <c:pt idx="4">
                          <c:v>2023</c:v>
                        </c:pt>
                        <c:pt idx="5">
                          <c:v>2024</c:v>
                        </c:pt>
                      </c:lvl>
                      <c:lvl>
                        <c:pt idx="0">
                          <c:v>Recevabilités</c:v>
                        </c:pt>
                        <c:pt idx="3">
                          <c:v>Candidatures examinées</c:v>
                        </c:pt>
                      </c:lvl>
                    </c:multiLvlStrCache>
                  </c:multiLvlStrRef>
                </c:cat>
                <c:val>
                  <c:numRef>
                    <c:extLst>
                      <c:ext uri="{02D57815-91ED-43cb-92C2-25804820EDAC}">
                        <c15:formulaRef>
                          <c15:sqref>'Figure 2'!$C$5:$H$5</c15:sqref>
                        </c15:formulaRef>
                      </c:ext>
                    </c:extLst>
                    <c:numCache>
                      <c:formatCode>General</c:formatCode>
                      <c:ptCount val="6"/>
                      <c:pt idx="0">
                        <c:v>2789</c:v>
                      </c:pt>
                      <c:pt idx="1">
                        <c:v>3103</c:v>
                      </c:pt>
                      <c:pt idx="2">
                        <c:v>3733</c:v>
                      </c:pt>
                      <c:pt idx="3">
                        <c:v>2096</c:v>
                      </c:pt>
                      <c:pt idx="4">
                        <c:v>1943</c:v>
                      </c:pt>
                      <c:pt idx="5">
                        <c:v>2296</c:v>
                      </c:pt>
                    </c:numCache>
                  </c:numRef>
                </c:val>
                <c:extLst>
                  <c:ext xmlns:c16="http://schemas.microsoft.com/office/drawing/2014/chart" uri="{C3380CC4-5D6E-409C-BE32-E72D297353CC}">
                    <c16:uniqueId val="{00000000-F857-435E-8F2F-C9517C91678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2'!$B$6</c15:sqref>
                        </c15:formulaRef>
                      </c:ext>
                    </c:extLst>
                    <c:strCache>
                      <c:ptCount val="1"/>
                      <c:pt idx="0">
                        <c:v>Autre niveau 3 (MC)</c:v>
                      </c:pt>
                    </c:strCache>
                  </c:strRef>
                </c:tx>
                <c:spPr>
                  <a:solidFill>
                    <a:schemeClr val="accent2"/>
                  </a:solidFill>
                  <a:ln>
                    <a:noFill/>
                  </a:ln>
                  <a:effectLst/>
                </c:spPr>
                <c:invertIfNegative val="0"/>
                <c:cat>
                  <c:multiLvlStrRef>
                    <c:extLst xmlns:c15="http://schemas.microsoft.com/office/drawing/2012/chart">
                      <c:ext xmlns:c15="http://schemas.microsoft.com/office/drawing/2012/chart" uri="{02D57815-91ED-43cb-92C2-25804820EDAC}">
                        <c15:formulaRef>
                          <c15:sqref>'Figure 2'!$C$3:$H$4</c15:sqref>
                        </c15:formulaRef>
                      </c:ext>
                    </c:extLst>
                    <c:multiLvlStrCache>
                      <c:ptCount val="6"/>
                      <c:lvl>
                        <c:pt idx="0">
                          <c:v>2022</c:v>
                        </c:pt>
                        <c:pt idx="1">
                          <c:v>2023</c:v>
                        </c:pt>
                        <c:pt idx="2">
                          <c:v>2024</c:v>
                        </c:pt>
                        <c:pt idx="3">
                          <c:v>2022</c:v>
                        </c:pt>
                        <c:pt idx="4">
                          <c:v>2023</c:v>
                        </c:pt>
                        <c:pt idx="5">
                          <c:v>2024</c:v>
                        </c:pt>
                      </c:lvl>
                      <c:lvl>
                        <c:pt idx="0">
                          <c:v>Recevabilités</c:v>
                        </c:pt>
                        <c:pt idx="3">
                          <c:v>Candidatures examinées</c:v>
                        </c:pt>
                      </c:lvl>
                    </c:multiLvlStrCache>
                  </c:multiLvlStrRef>
                </c:cat>
                <c:val>
                  <c:numRef>
                    <c:extLst xmlns:c15="http://schemas.microsoft.com/office/drawing/2012/chart">
                      <c:ext xmlns:c15="http://schemas.microsoft.com/office/drawing/2012/chart" uri="{02D57815-91ED-43cb-92C2-25804820EDAC}">
                        <c15:formulaRef>
                          <c15:sqref>'Figure 2'!$C$6:$H$6</c15:sqref>
                        </c15:formulaRef>
                      </c:ext>
                    </c:extLst>
                    <c:numCache>
                      <c:formatCode>General</c:formatCode>
                      <c:ptCount val="6"/>
                      <c:pt idx="0">
                        <c:v>121</c:v>
                      </c:pt>
                      <c:pt idx="1">
                        <c:v>62</c:v>
                      </c:pt>
                      <c:pt idx="2">
                        <c:v>40</c:v>
                      </c:pt>
                      <c:pt idx="3">
                        <c:v>67</c:v>
                      </c:pt>
                      <c:pt idx="4">
                        <c:v>76</c:v>
                      </c:pt>
                      <c:pt idx="5">
                        <c:v>41</c:v>
                      </c:pt>
                    </c:numCache>
                  </c:numRef>
                </c:val>
                <c:extLst xmlns:c15="http://schemas.microsoft.com/office/drawing/2012/chart">
                  <c:ext xmlns:c16="http://schemas.microsoft.com/office/drawing/2014/chart" uri="{C3380CC4-5D6E-409C-BE32-E72D297353CC}">
                    <c16:uniqueId val="{00000001-F857-435E-8F2F-C9517C91678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2'!$B$8</c15:sqref>
                        </c15:formulaRef>
                      </c:ext>
                    </c:extLst>
                    <c:strCache>
                      <c:ptCount val="1"/>
                      <c:pt idx="0">
                        <c:v>Baccalauréat professionnel</c:v>
                      </c:pt>
                    </c:strCache>
                  </c:strRef>
                </c:tx>
                <c:spPr>
                  <a:solidFill>
                    <a:schemeClr val="accent4"/>
                  </a:solidFill>
                  <a:ln>
                    <a:noFill/>
                  </a:ln>
                  <a:effectLst/>
                </c:spPr>
                <c:invertIfNegative val="0"/>
                <c:cat>
                  <c:multiLvlStrRef>
                    <c:extLst xmlns:c15="http://schemas.microsoft.com/office/drawing/2012/chart">
                      <c:ext xmlns:c15="http://schemas.microsoft.com/office/drawing/2012/chart" uri="{02D57815-91ED-43cb-92C2-25804820EDAC}">
                        <c15:formulaRef>
                          <c15:sqref>'Figure 2'!$C$3:$H$4</c15:sqref>
                        </c15:formulaRef>
                      </c:ext>
                    </c:extLst>
                    <c:multiLvlStrCache>
                      <c:ptCount val="6"/>
                      <c:lvl>
                        <c:pt idx="0">
                          <c:v>2022</c:v>
                        </c:pt>
                        <c:pt idx="1">
                          <c:v>2023</c:v>
                        </c:pt>
                        <c:pt idx="2">
                          <c:v>2024</c:v>
                        </c:pt>
                        <c:pt idx="3">
                          <c:v>2022</c:v>
                        </c:pt>
                        <c:pt idx="4">
                          <c:v>2023</c:v>
                        </c:pt>
                        <c:pt idx="5">
                          <c:v>2024</c:v>
                        </c:pt>
                      </c:lvl>
                      <c:lvl>
                        <c:pt idx="0">
                          <c:v>Recevabilités</c:v>
                        </c:pt>
                        <c:pt idx="3">
                          <c:v>Candidatures examinées</c:v>
                        </c:pt>
                      </c:lvl>
                    </c:multiLvlStrCache>
                  </c:multiLvlStrRef>
                </c:cat>
                <c:val>
                  <c:numRef>
                    <c:extLst xmlns:c15="http://schemas.microsoft.com/office/drawing/2012/chart">
                      <c:ext xmlns:c15="http://schemas.microsoft.com/office/drawing/2012/chart" uri="{02D57815-91ED-43cb-92C2-25804820EDAC}">
                        <c15:formulaRef>
                          <c15:sqref>'Figure 2'!$C$8:$H$8</c15:sqref>
                        </c15:formulaRef>
                      </c:ext>
                    </c:extLst>
                    <c:numCache>
                      <c:formatCode>General</c:formatCode>
                      <c:ptCount val="6"/>
                      <c:pt idx="0">
                        <c:v>3010</c:v>
                      </c:pt>
                      <c:pt idx="1">
                        <c:v>2995</c:v>
                      </c:pt>
                      <c:pt idx="2">
                        <c:v>2952</c:v>
                      </c:pt>
                      <c:pt idx="3">
                        <c:v>2055</c:v>
                      </c:pt>
                      <c:pt idx="4">
                        <c:v>1912</c:v>
                      </c:pt>
                      <c:pt idx="5">
                        <c:v>1952</c:v>
                      </c:pt>
                    </c:numCache>
                  </c:numRef>
                </c:val>
                <c:extLst xmlns:c15="http://schemas.microsoft.com/office/drawing/2012/chart">
                  <c:ext xmlns:c16="http://schemas.microsoft.com/office/drawing/2014/chart" uri="{C3380CC4-5D6E-409C-BE32-E72D297353CC}">
                    <c16:uniqueId val="{00000003-F857-435E-8F2F-C9517C91678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'Figure 2'!$B$9</c15:sqref>
                        </c15:formulaRef>
                      </c:ext>
                    </c:extLst>
                    <c:strCache>
                      <c:ptCount val="1"/>
                      <c:pt idx="0">
                        <c:v>Brevet professionnel</c:v>
                      </c:pt>
                    </c:strCache>
                  </c:strRef>
                </c:tx>
                <c:spPr>
                  <a:solidFill>
                    <a:schemeClr val="accent5"/>
                  </a:solidFill>
                  <a:ln>
                    <a:noFill/>
                  </a:ln>
                  <a:effectLst/>
                </c:spPr>
                <c:invertIfNegative val="0"/>
                <c:cat>
                  <c:multiLvlStrRef>
                    <c:extLst xmlns:c15="http://schemas.microsoft.com/office/drawing/2012/chart">
                      <c:ext xmlns:c15="http://schemas.microsoft.com/office/drawing/2012/chart" uri="{02D57815-91ED-43cb-92C2-25804820EDAC}">
                        <c15:formulaRef>
                          <c15:sqref>'Figure 2'!$C$3:$H$4</c15:sqref>
                        </c15:formulaRef>
                      </c:ext>
                    </c:extLst>
                    <c:multiLvlStrCache>
                      <c:ptCount val="6"/>
                      <c:lvl>
                        <c:pt idx="0">
                          <c:v>2022</c:v>
                        </c:pt>
                        <c:pt idx="1">
                          <c:v>2023</c:v>
                        </c:pt>
                        <c:pt idx="2">
                          <c:v>2024</c:v>
                        </c:pt>
                        <c:pt idx="3">
                          <c:v>2022</c:v>
                        </c:pt>
                        <c:pt idx="4">
                          <c:v>2023</c:v>
                        </c:pt>
                        <c:pt idx="5">
                          <c:v>2024</c:v>
                        </c:pt>
                      </c:lvl>
                      <c:lvl>
                        <c:pt idx="0">
                          <c:v>Recevabilités</c:v>
                        </c:pt>
                        <c:pt idx="3">
                          <c:v>Candidatures examinées</c:v>
                        </c:pt>
                      </c:lvl>
                    </c:multiLvlStrCache>
                  </c:multiLvlStrRef>
                </c:cat>
                <c:val>
                  <c:numRef>
                    <c:extLst xmlns:c15="http://schemas.microsoft.com/office/drawing/2012/chart">
                      <c:ext xmlns:c15="http://schemas.microsoft.com/office/drawing/2012/chart" uri="{02D57815-91ED-43cb-92C2-25804820EDAC}">
                        <c15:formulaRef>
                          <c15:sqref>'Figure 2'!$C$9:$H$9</c15:sqref>
                        </c15:formulaRef>
                      </c:ext>
                    </c:extLst>
                    <c:numCache>
                      <c:formatCode>General</c:formatCode>
                      <c:ptCount val="6"/>
                      <c:pt idx="0">
                        <c:v>1065</c:v>
                      </c:pt>
                      <c:pt idx="1">
                        <c:v>892</c:v>
                      </c:pt>
                      <c:pt idx="2">
                        <c:v>554</c:v>
                      </c:pt>
                      <c:pt idx="3">
                        <c:v>924</c:v>
                      </c:pt>
                      <c:pt idx="4">
                        <c:v>830</c:v>
                      </c:pt>
                      <c:pt idx="5">
                        <c:v>576</c:v>
                      </c:pt>
                    </c:numCache>
                  </c:numRef>
                </c:val>
                <c:extLst xmlns:c15="http://schemas.microsoft.com/office/drawing/2012/chart">
                  <c:ext xmlns:c16="http://schemas.microsoft.com/office/drawing/2014/chart" uri="{C3380CC4-5D6E-409C-BE32-E72D297353CC}">
                    <c16:uniqueId val="{00000004-F857-435E-8F2F-C9517C91678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'Figure 2'!$B$10</c15:sqref>
                        </c15:formulaRef>
                      </c:ext>
                    </c:extLst>
                    <c:strCache>
                      <c:ptCount val="1"/>
                      <c:pt idx="0">
                        <c:v>DEME</c:v>
                      </c:pt>
                    </c:strCache>
                  </c:strRef>
                </c:tx>
                <c:spPr>
                  <a:solidFill>
                    <a:schemeClr val="accent6"/>
                  </a:solidFill>
                  <a:ln>
                    <a:noFill/>
                  </a:ln>
                  <a:effectLst/>
                </c:spPr>
                <c:invertIfNegative val="0"/>
                <c:cat>
                  <c:multiLvlStrRef>
                    <c:extLst xmlns:c15="http://schemas.microsoft.com/office/drawing/2012/chart">
                      <c:ext xmlns:c15="http://schemas.microsoft.com/office/drawing/2012/chart" uri="{02D57815-91ED-43cb-92C2-25804820EDAC}">
                        <c15:formulaRef>
                          <c15:sqref>'Figure 2'!$C$3:$H$4</c15:sqref>
                        </c15:formulaRef>
                      </c:ext>
                    </c:extLst>
                    <c:multiLvlStrCache>
                      <c:ptCount val="6"/>
                      <c:lvl>
                        <c:pt idx="0">
                          <c:v>2022</c:v>
                        </c:pt>
                        <c:pt idx="1">
                          <c:v>2023</c:v>
                        </c:pt>
                        <c:pt idx="2">
                          <c:v>2024</c:v>
                        </c:pt>
                        <c:pt idx="3">
                          <c:v>2022</c:v>
                        </c:pt>
                        <c:pt idx="4">
                          <c:v>2023</c:v>
                        </c:pt>
                        <c:pt idx="5">
                          <c:v>2024</c:v>
                        </c:pt>
                      </c:lvl>
                      <c:lvl>
                        <c:pt idx="0">
                          <c:v>Recevabilités</c:v>
                        </c:pt>
                        <c:pt idx="3">
                          <c:v>Candidatures examinées</c:v>
                        </c:pt>
                      </c:lvl>
                    </c:multiLvlStrCache>
                  </c:multiLvlStrRef>
                </c:cat>
                <c:val>
                  <c:numRef>
                    <c:extLst xmlns:c15="http://schemas.microsoft.com/office/drawing/2012/chart">
                      <c:ext xmlns:c15="http://schemas.microsoft.com/office/drawing/2012/chart" uri="{02D57815-91ED-43cb-92C2-25804820EDAC}">
                        <c15:formulaRef>
                          <c15:sqref>'Figure 2'!$C$10:$H$10</c15:sqref>
                        </c15:formulaRef>
                      </c:ext>
                    </c:extLst>
                    <c:numCache>
                      <c:formatCode>General</c:formatCode>
                      <c:ptCount val="6"/>
                      <c:pt idx="0">
                        <c:v>2074</c:v>
                      </c:pt>
                      <c:pt idx="1">
                        <c:v>2602</c:v>
                      </c:pt>
                      <c:pt idx="2">
                        <c:v>3927</c:v>
                      </c:pt>
                      <c:pt idx="3">
                        <c:v>1461</c:v>
                      </c:pt>
                      <c:pt idx="4">
                        <c:v>1440</c:v>
                      </c:pt>
                      <c:pt idx="5">
                        <c:v>1915</c:v>
                      </c:pt>
                    </c:numCache>
                  </c:numRef>
                </c:val>
                <c:extLst xmlns:c15="http://schemas.microsoft.com/office/drawing/2012/chart">
                  <c:ext xmlns:c16="http://schemas.microsoft.com/office/drawing/2014/chart" uri="{C3380CC4-5D6E-409C-BE32-E72D297353CC}">
                    <c16:uniqueId val="{00000005-F857-435E-8F2F-C9517C916781}"/>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'Figure 2'!$B$11</c15:sqref>
                        </c15:formulaRef>
                      </c:ext>
                    </c:extLst>
                    <c:strCache>
                      <c:ptCount val="1"/>
                      <c:pt idx="0">
                        <c:v>Autre niveau 4 (MC)</c:v>
                      </c:pt>
                    </c:strCache>
                  </c:strRef>
                </c:tx>
                <c:spPr>
                  <a:solidFill>
                    <a:schemeClr val="accent1">
                      <a:lumMod val="60000"/>
                    </a:schemeClr>
                  </a:solidFill>
                  <a:ln>
                    <a:noFill/>
                  </a:ln>
                  <a:effectLst/>
                </c:spPr>
                <c:invertIfNegative val="0"/>
                <c:cat>
                  <c:multiLvlStrRef>
                    <c:extLst xmlns:c15="http://schemas.microsoft.com/office/drawing/2012/chart">
                      <c:ext xmlns:c15="http://schemas.microsoft.com/office/drawing/2012/chart" uri="{02D57815-91ED-43cb-92C2-25804820EDAC}">
                        <c15:formulaRef>
                          <c15:sqref>'Figure 2'!$C$3:$H$4</c15:sqref>
                        </c15:formulaRef>
                      </c:ext>
                    </c:extLst>
                    <c:multiLvlStrCache>
                      <c:ptCount val="6"/>
                      <c:lvl>
                        <c:pt idx="0">
                          <c:v>2022</c:v>
                        </c:pt>
                        <c:pt idx="1">
                          <c:v>2023</c:v>
                        </c:pt>
                        <c:pt idx="2">
                          <c:v>2024</c:v>
                        </c:pt>
                        <c:pt idx="3">
                          <c:v>2022</c:v>
                        </c:pt>
                        <c:pt idx="4">
                          <c:v>2023</c:v>
                        </c:pt>
                        <c:pt idx="5">
                          <c:v>2024</c:v>
                        </c:pt>
                      </c:lvl>
                      <c:lvl>
                        <c:pt idx="0">
                          <c:v>Recevabilités</c:v>
                        </c:pt>
                        <c:pt idx="3">
                          <c:v>Candidatures examinées</c:v>
                        </c:pt>
                      </c:lvl>
                    </c:multiLvlStrCache>
                  </c:multiLvlStrRef>
                </c:cat>
                <c:val>
                  <c:numRef>
                    <c:extLst xmlns:c15="http://schemas.microsoft.com/office/drawing/2012/chart">
                      <c:ext xmlns:c15="http://schemas.microsoft.com/office/drawing/2012/chart" uri="{02D57815-91ED-43cb-92C2-25804820EDAC}">
                        <c15:formulaRef>
                          <c15:sqref>'Figure 2'!$C$11:$H$11</c15:sqref>
                        </c15:formulaRef>
                      </c:ext>
                    </c:extLst>
                    <c:numCache>
                      <c:formatCode>General</c:formatCode>
                      <c:ptCount val="6"/>
                      <c:pt idx="0">
                        <c:v>62</c:v>
                      </c:pt>
                      <c:pt idx="1">
                        <c:v>41</c:v>
                      </c:pt>
                      <c:pt idx="2">
                        <c:v>36</c:v>
                      </c:pt>
                      <c:pt idx="3">
                        <c:v>34</c:v>
                      </c:pt>
                      <c:pt idx="4">
                        <c:v>36</c:v>
                      </c:pt>
                      <c:pt idx="5">
                        <c:v>29</c:v>
                      </c:pt>
                    </c:numCache>
                  </c:numRef>
                </c:val>
                <c:extLst xmlns:c15="http://schemas.microsoft.com/office/drawing/2012/chart">
                  <c:ext xmlns:c16="http://schemas.microsoft.com/office/drawing/2014/chart" uri="{C3380CC4-5D6E-409C-BE32-E72D297353CC}">
                    <c16:uniqueId val="{00000006-F857-435E-8F2F-C9517C916781}"/>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'Figure 2'!$B$13</c15:sqref>
                        </c15:formulaRef>
                      </c:ext>
                    </c:extLst>
                    <c:strCache>
                      <c:ptCount val="1"/>
                      <c:pt idx="0">
                        <c:v>BTS</c:v>
                      </c:pt>
                    </c:strCache>
                  </c:strRef>
                </c:tx>
                <c:spPr>
                  <a:solidFill>
                    <a:schemeClr val="accent3">
                      <a:lumMod val="60000"/>
                    </a:schemeClr>
                  </a:solidFill>
                  <a:ln>
                    <a:noFill/>
                  </a:ln>
                  <a:effectLst/>
                </c:spPr>
                <c:invertIfNegative val="0"/>
                <c:cat>
                  <c:multiLvlStrRef>
                    <c:extLst xmlns:c15="http://schemas.microsoft.com/office/drawing/2012/chart">
                      <c:ext xmlns:c15="http://schemas.microsoft.com/office/drawing/2012/chart" uri="{02D57815-91ED-43cb-92C2-25804820EDAC}">
                        <c15:formulaRef>
                          <c15:sqref>'Figure 2'!$C$3:$H$4</c15:sqref>
                        </c15:formulaRef>
                      </c:ext>
                    </c:extLst>
                    <c:multiLvlStrCache>
                      <c:ptCount val="6"/>
                      <c:lvl>
                        <c:pt idx="0">
                          <c:v>2022</c:v>
                        </c:pt>
                        <c:pt idx="1">
                          <c:v>2023</c:v>
                        </c:pt>
                        <c:pt idx="2">
                          <c:v>2024</c:v>
                        </c:pt>
                        <c:pt idx="3">
                          <c:v>2022</c:v>
                        </c:pt>
                        <c:pt idx="4">
                          <c:v>2023</c:v>
                        </c:pt>
                        <c:pt idx="5">
                          <c:v>2024</c:v>
                        </c:pt>
                      </c:lvl>
                      <c:lvl>
                        <c:pt idx="0">
                          <c:v>Recevabilités</c:v>
                        </c:pt>
                        <c:pt idx="3">
                          <c:v>Candidatures examinées</c:v>
                        </c:pt>
                      </c:lvl>
                    </c:multiLvlStrCache>
                  </c:multiLvlStrRef>
                </c:cat>
                <c:val>
                  <c:numRef>
                    <c:extLst xmlns:c15="http://schemas.microsoft.com/office/drawing/2012/chart">
                      <c:ext xmlns:c15="http://schemas.microsoft.com/office/drawing/2012/chart" uri="{02D57815-91ED-43cb-92C2-25804820EDAC}">
                        <c15:formulaRef>
                          <c15:sqref>'Figure 2'!$C$13:$H$13</c15:sqref>
                        </c15:formulaRef>
                      </c:ext>
                    </c:extLst>
                    <c:numCache>
                      <c:formatCode>General</c:formatCode>
                      <c:ptCount val="6"/>
                      <c:pt idx="0">
                        <c:v>6709</c:v>
                      </c:pt>
                      <c:pt idx="1">
                        <c:v>6738</c:v>
                      </c:pt>
                      <c:pt idx="2">
                        <c:v>6941</c:v>
                      </c:pt>
                      <c:pt idx="3">
                        <c:v>4861</c:v>
                      </c:pt>
                      <c:pt idx="4">
                        <c:v>4534</c:v>
                      </c:pt>
                      <c:pt idx="5">
                        <c:v>4690</c:v>
                      </c:pt>
                    </c:numCache>
                  </c:numRef>
                </c:val>
                <c:extLst xmlns:c15="http://schemas.microsoft.com/office/drawing/2012/chart">
                  <c:ext xmlns:c16="http://schemas.microsoft.com/office/drawing/2014/chart" uri="{C3380CC4-5D6E-409C-BE32-E72D297353CC}">
                    <c16:uniqueId val="{00000008-F857-435E-8F2F-C9517C916781}"/>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'Figure 2'!$B$14</c15:sqref>
                        </c15:formulaRef>
                      </c:ext>
                    </c:extLst>
                    <c:strCache>
                      <c:ptCount val="1"/>
                      <c:pt idx="0">
                        <c:v>Autre niveau 5 (diplômes des métiers d'art)</c:v>
                      </c:pt>
                    </c:strCache>
                  </c:strRef>
                </c:tx>
                <c:spPr>
                  <a:solidFill>
                    <a:schemeClr val="accent4">
                      <a:lumMod val="60000"/>
                    </a:schemeClr>
                  </a:solidFill>
                  <a:ln>
                    <a:noFill/>
                  </a:ln>
                  <a:effectLst/>
                </c:spPr>
                <c:invertIfNegative val="0"/>
                <c:cat>
                  <c:multiLvlStrRef>
                    <c:extLst xmlns:c15="http://schemas.microsoft.com/office/drawing/2012/chart">
                      <c:ext xmlns:c15="http://schemas.microsoft.com/office/drawing/2012/chart" uri="{02D57815-91ED-43cb-92C2-25804820EDAC}">
                        <c15:formulaRef>
                          <c15:sqref>'Figure 2'!$C$3:$H$4</c15:sqref>
                        </c15:formulaRef>
                      </c:ext>
                    </c:extLst>
                    <c:multiLvlStrCache>
                      <c:ptCount val="6"/>
                      <c:lvl>
                        <c:pt idx="0">
                          <c:v>2022</c:v>
                        </c:pt>
                        <c:pt idx="1">
                          <c:v>2023</c:v>
                        </c:pt>
                        <c:pt idx="2">
                          <c:v>2024</c:v>
                        </c:pt>
                        <c:pt idx="3">
                          <c:v>2022</c:v>
                        </c:pt>
                        <c:pt idx="4">
                          <c:v>2023</c:v>
                        </c:pt>
                        <c:pt idx="5">
                          <c:v>2024</c:v>
                        </c:pt>
                      </c:lvl>
                      <c:lvl>
                        <c:pt idx="0">
                          <c:v>Recevabilités</c:v>
                        </c:pt>
                        <c:pt idx="3">
                          <c:v>Candidatures examinées</c:v>
                        </c:pt>
                      </c:lvl>
                    </c:multiLvlStrCache>
                  </c:multiLvlStrRef>
                </c:cat>
                <c:val>
                  <c:numRef>
                    <c:extLst xmlns:c15="http://schemas.microsoft.com/office/drawing/2012/chart">
                      <c:ext xmlns:c15="http://schemas.microsoft.com/office/drawing/2012/chart" uri="{02D57815-91ED-43cb-92C2-25804820EDAC}">
                        <c15:formulaRef>
                          <c15:sqref>'Figure 2'!$C$14:$H$14</c15:sqref>
                        </c15:formulaRef>
                      </c:ext>
                    </c:extLst>
                    <c:numCache>
                      <c:formatCode>General</c:formatCode>
                      <c:ptCount val="6"/>
                      <c:pt idx="0">
                        <c:v>9</c:v>
                      </c:pt>
                      <c:pt idx="1">
                        <c:v>1</c:v>
                      </c:pt>
                      <c:pt idx="2">
                        <c:v>2</c:v>
                      </c:pt>
                      <c:pt idx="3">
                        <c:v>4</c:v>
                      </c:pt>
                      <c:pt idx="4">
                        <c:v>2</c:v>
                      </c:pt>
                      <c:pt idx="5">
                        <c:v>6</c:v>
                      </c:pt>
                    </c:numCache>
                  </c:numRef>
                </c:val>
                <c:extLst xmlns:c15="http://schemas.microsoft.com/office/drawing/2012/chart">
                  <c:ext xmlns:c16="http://schemas.microsoft.com/office/drawing/2014/chart" uri="{C3380CC4-5D6E-409C-BE32-E72D297353CC}">
                    <c16:uniqueId val="{00000009-F857-435E-8F2F-C9517C916781}"/>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'Figure 2'!$B$16</c15:sqref>
                        </c15:formulaRef>
                      </c:ext>
                    </c:extLst>
                    <c:strCache>
                      <c:ptCount val="1"/>
                      <c:pt idx="0">
                        <c:v>DEES</c:v>
                      </c:pt>
                    </c:strCache>
                  </c:strRef>
                </c:tx>
                <c:spPr>
                  <a:solidFill>
                    <a:schemeClr val="accent6">
                      <a:lumMod val="60000"/>
                    </a:schemeClr>
                  </a:solidFill>
                  <a:ln>
                    <a:noFill/>
                  </a:ln>
                  <a:effectLst/>
                </c:spPr>
                <c:invertIfNegative val="0"/>
                <c:cat>
                  <c:multiLvlStrRef>
                    <c:extLst xmlns:c15="http://schemas.microsoft.com/office/drawing/2012/chart">
                      <c:ext xmlns:c15="http://schemas.microsoft.com/office/drawing/2012/chart" uri="{02D57815-91ED-43cb-92C2-25804820EDAC}">
                        <c15:formulaRef>
                          <c15:sqref>'Figure 2'!$C$3:$H$4</c15:sqref>
                        </c15:formulaRef>
                      </c:ext>
                    </c:extLst>
                    <c:multiLvlStrCache>
                      <c:ptCount val="6"/>
                      <c:lvl>
                        <c:pt idx="0">
                          <c:v>2022</c:v>
                        </c:pt>
                        <c:pt idx="1">
                          <c:v>2023</c:v>
                        </c:pt>
                        <c:pt idx="2">
                          <c:v>2024</c:v>
                        </c:pt>
                        <c:pt idx="3">
                          <c:v>2022</c:v>
                        </c:pt>
                        <c:pt idx="4">
                          <c:v>2023</c:v>
                        </c:pt>
                        <c:pt idx="5">
                          <c:v>2024</c:v>
                        </c:pt>
                      </c:lvl>
                      <c:lvl>
                        <c:pt idx="0">
                          <c:v>Recevabilités</c:v>
                        </c:pt>
                        <c:pt idx="3">
                          <c:v>Candidatures examinées</c:v>
                        </c:pt>
                      </c:lvl>
                    </c:multiLvlStrCache>
                  </c:multiLvlStrRef>
                </c:cat>
                <c:val>
                  <c:numRef>
                    <c:extLst xmlns:c15="http://schemas.microsoft.com/office/drawing/2012/chart">
                      <c:ext xmlns:c15="http://schemas.microsoft.com/office/drawing/2012/chart" uri="{02D57815-91ED-43cb-92C2-25804820EDAC}">
                        <c15:formulaRef>
                          <c15:sqref>'Figure 2'!$C$16:$H$16</c15:sqref>
                        </c15:formulaRef>
                      </c:ext>
                    </c:extLst>
                    <c:numCache>
                      <c:formatCode>General</c:formatCode>
                      <c:ptCount val="6"/>
                      <c:pt idx="0">
                        <c:v>4291</c:v>
                      </c:pt>
                      <c:pt idx="1">
                        <c:v>5245</c:v>
                      </c:pt>
                      <c:pt idx="2">
                        <c:v>8918</c:v>
                      </c:pt>
                      <c:pt idx="3">
                        <c:v>2832</c:v>
                      </c:pt>
                      <c:pt idx="4">
                        <c:v>3330</c:v>
                      </c:pt>
                      <c:pt idx="5">
                        <c:v>4078</c:v>
                      </c:pt>
                    </c:numCache>
                  </c:numRef>
                </c:val>
                <c:extLst xmlns:c15="http://schemas.microsoft.com/office/drawing/2012/chart">
                  <c:ext xmlns:c16="http://schemas.microsoft.com/office/drawing/2014/chart" uri="{C3380CC4-5D6E-409C-BE32-E72D297353CC}">
                    <c16:uniqueId val="{0000000B-F857-435E-8F2F-C9517C916781}"/>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'Figure 2'!$B$17</c15:sqref>
                        </c15:formulaRef>
                      </c:ext>
                    </c:extLst>
                    <c:strCache>
                      <c:ptCount val="1"/>
                      <c:pt idx="0">
                        <c:v>Autre niveaux 6 et 7 (DEETS, DECESF,diplômes comptables et diplômes des métiers d'art)</c:v>
                      </c:pt>
                    </c:strCache>
                  </c:strRef>
                </c:tx>
                <c:spPr>
                  <a:solidFill>
                    <a:schemeClr val="accent1">
                      <a:lumMod val="80000"/>
                      <a:lumOff val="20000"/>
                    </a:schemeClr>
                  </a:solidFill>
                  <a:ln>
                    <a:noFill/>
                  </a:ln>
                  <a:effectLst/>
                </c:spPr>
                <c:invertIfNegative val="0"/>
                <c:cat>
                  <c:multiLvlStrRef>
                    <c:extLst xmlns:c15="http://schemas.microsoft.com/office/drawing/2012/chart">
                      <c:ext xmlns:c15="http://schemas.microsoft.com/office/drawing/2012/chart" uri="{02D57815-91ED-43cb-92C2-25804820EDAC}">
                        <c15:formulaRef>
                          <c15:sqref>'Figure 2'!$C$3:$H$4</c15:sqref>
                        </c15:formulaRef>
                      </c:ext>
                    </c:extLst>
                    <c:multiLvlStrCache>
                      <c:ptCount val="6"/>
                      <c:lvl>
                        <c:pt idx="0">
                          <c:v>2022</c:v>
                        </c:pt>
                        <c:pt idx="1">
                          <c:v>2023</c:v>
                        </c:pt>
                        <c:pt idx="2">
                          <c:v>2024</c:v>
                        </c:pt>
                        <c:pt idx="3">
                          <c:v>2022</c:v>
                        </c:pt>
                        <c:pt idx="4">
                          <c:v>2023</c:v>
                        </c:pt>
                        <c:pt idx="5">
                          <c:v>2024</c:v>
                        </c:pt>
                      </c:lvl>
                      <c:lvl>
                        <c:pt idx="0">
                          <c:v>Recevabilités</c:v>
                        </c:pt>
                        <c:pt idx="3">
                          <c:v>Candidatures examinées</c:v>
                        </c:pt>
                      </c:lvl>
                    </c:multiLvlStrCache>
                  </c:multiLvlStrRef>
                </c:cat>
                <c:val>
                  <c:numRef>
                    <c:extLst xmlns:c15="http://schemas.microsoft.com/office/drawing/2012/chart">
                      <c:ext xmlns:c15="http://schemas.microsoft.com/office/drawing/2012/chart" uri="{02D57815-91ED-43cb-92C2-25804820EDAC}">
                        <c15:formulaRef>
                          <c15:sqref>'Figure 2'!$C$17:$H$17</c15:sqref>
                        </c15:formulaRef>
                      </c:ext>
                    </c:extLst>
                    <c:numCache>
                      <c:formatCode>General</c:formatCode>
                      <c:ptCount val="6"/>
                      <c:pt idx="0">
                        <c:v>940</c:v>
                      </c:pt>
                      <c:pt idx="1">
                        <c:v>954</c:v>
                      </c:pt>
                      <c:pt idx="2">
                        <c:v>1150</c:v>
                      </c:pt>
                      <c:pt idx="3">
                        <c:v>166</c:v>
                      </c:pt>
                      <c:pt idx="4">
                        <c:v>172</c:v>
                      </c:pt>
                      <c:pt idx="5">
                        <c:v>595</c:v>
                      </c:pt>
                    </c:numCache>
                  </c:numRef>
                </c:val>
                <c:extLst xmlns:c15="http://schemas.microsoft.com/office/drawing/2012/chart">
                  <c:ext xmlns:c16="http://schemas.microsoft.com/office/drawing/2014/chart" uri="{C3380CC4-5D6E-409C-BE32-E72D297353CC}">
                    <c16:uniqueId val="{0000000C-F857-435E-8F2F-C9517C916781}"/>
                  </c:ext>
                </c:extLst>
              </c15:ser>
            </c15:filteredBarSeries>
          </c:ext>
        </c:extLst>
      </c:barChart>
      <c:catAx>
        <c:axId val="15132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3299472"/>
        <c:crosses val="autoZero"/>
        <c:auto val="1"/>
        <c:lblAlgn val="ctr"/>
        <c:lblOffset val="100"/>
        <c:noMultiLvlLbl val="0"/>
      </c:catAx>
      <c:valAx>
        <c:axId val="1513299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329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91639497493847E-2"/>
          <c:y val="2.9147978203279606E-2"/>
          <c:w val="0.94087489593773876"/>
          <c:h val="0.8240227155319898"/>
        </c:manualLayout>
      </c:layout>
      <c:lineChart>
        <c:grouping val="standard"/>
        <c:varyColors val="0"/>
        <c:ser>
          <c:idx val="0"/>
          <c:order val="0"/>
          <c:tx>
            <c:strRef>
              <c:f>'Figure 5 web'!$A$3</c:f>
              <c:strCache>
                <c:ptCount val="1"/>
                <c:pt idx="0">
                  <c:v>Éducateur spécialisé (diplôme d'État) DEES</c:v>
                </c:pt>
              </c:strCache>
            </c:strRef>
          </c:tx>
          <c:spPr>
            <a:ln w="34925" cap="rnd">
              <a:solidFill>
                <a:schemeClr val="accent1"/>
              </a:solidFill>
              <a:round/>
            </a:ln>
            <a:effectLst/>
          </c:spPr>
          <c:marker>
            <c:symbol val="none"/>
          </c:marker>
          <c:dPt>
            <c:idx val="15"/>
            <c:marker>
              <c:symbol val="diamond"/>
              <c:size val="10"/>
              <c:spPr>
                <a:solidFill>
                  <a:schemeClr val="accent1"/>
                </a:solidFill>
                <a:ln w="9525">
                  <a:solidFill>
                    <a:schemeClr val="accent1"/>
                  </a:solidFill>
                </a:ln>
                <a:effectLst/>
              </c:spPr>
            </c:marker>
            <c:bubble3D val="0"/>
            <c:extLst>
              <c:ext xmlns:c16="http://schemas.microsoft.com/office/drawing/2014/chart" uri="{C3380CC4-5D6E-409C-BE32-E72D297353CC}">
                <c16:uniqueId val="{00000002-8D95-42CF-9C2A-E0ABA05EFD39}"/>
              </c:ext>
            </c:extLst>
          </c:dPt>
          <c:dPt>
            <c:idx val="16"/>
            <c:marker>
              <c:symbol val="none"/>
            </c:marker>
            <c:bubble3D val="0"/>
            <c:extLst>
              <c:ext xmlns:c16="http://schemas.microsoft.com/office/drawing/2014/chart" uri="{C3380CC4-5D6E-409C-BE32-E72D297353CC}">
                <c16:uniqueId val="{0000000B-D7D4-4F54-A173-D47448ED117F}"/>
              </c:ext>
            </c:extLst>
          </c:dPt>
          <c:cat>
            <c:numRef>
              <c:f>'Figure 5 web'!$D$2:$V$2</c:f>
              <c:numCache>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'Figure 5 web'!$D$3:$V$3</c:f>
              <c:numCache>
                <c:formatCode>General</c:formatCode>
                <c:ptCount val="19"/>
                <c:pt idx="0">
                  <c:v>2847</c:v>
                </c:pt>
                <c:pt idx="1">
                  <c:v>2850</c:v>
                </c:pt>
                <c:pt idx="2">
                  <c:v>2487</c:v>
                </c:pt>
                <c:pt idx="3">
                  <c:v>2529</c:v>
                </c:pt>
                <c:pt idx="4">
                  <c:v>2256</c:v>
                </c:pt>
                <c:pt idx="5">
                  <c:v>2308</c:v>
                </c:pt>
                <c:pt idx="6">
                  <c:v>2443</c:v>
                </c:pt>
                <c:pt idx="7">
                  <c:v>2278</c:v>
                </c:pt>
                <c:pt idx="8">
                  <c:v>2234</c:v>
                </c:pt>
                <c:pt idx="9">
                  <c:v>2108</c:v>
                </c:pt>
                <c:pt idx="10">
                  <c:v>2148</c:v>
                </c:pt>
                <c:pt idx="11">
                  <c:v>2186</c:v>
                </c:pt>
                <c:pt idx="12">
                  <c:v>2298</c:v>
                </c:pt>
                <c:pt idx="13">
                  <c:v>2694</c:v>
                </c:pt>
                <c:pt idx="14">
                  <c:v>3265</c:v>
                </c:pt>
                <c:pt idx="15">
                  <c:v>3338</c:v>
                </c:pt>
                <c:pt idx="16">
                  <c:v>2549</c:v>
                </c:pt>
                <c:pt idx="17">
                  <c:v>2968</c:v>
                </c:pt>
                <c:pt idx="18">
                  <c:v>4078</c:v>
                </c:pt>
              </c:numCache>
            </c:numRef>
          </c:val>
          <c:smooth val="0"/>
          <c:extLst>
            <c:ext xmlns:c16="http://schemas.microsoft.com/office/drawing/2014/chart" uri="{C3380CC4-5D6E-409C-BE32-E72D297353CC}">
              <c16:uniqueId val="{00000000-E4A7-49A5-AED6-4AE58B8B5781}"/>
            </c:ext>
          </c:extLst>
        </c:ser>
        <c:ser>
          <c:idx val="1"/>
          <c:order val="1"/>
          <c:tx>
            <c:strRef>
              <c:f>'Figure 5 web'!$A$4</c:f>
              <c:strCache>
                <c:ptCount val="1"/>
                <c:pt idx="0">
                  <c:v>Moniteur éducateur (diplôme d'État) DEME</c:v>
                </c:pt>
              </c:strCache>
            </c:strRef>
          </c:tx>
          <c:spPr>
            <a:ln w="38100" cap="rnd">
              <a:solidFill>
                <a:schemeClr val="accent2"/>
              </a:solidFill>
              <a:round/>
            </a:ln>
            <a:effectLst/>
          </c:spPr>
          <c:marker>
            <c:symbol val="none"/>
          </c:marker>
          <c:cat>
            <c:numRef>
              <c:f>'Figure 5 web'!$D$2:$V$2</c:f>
              <c:numCache>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'Figure 5 web'!$D$4:$V$4</c:f>
              <c:numCache>
                <c:formatCode>General</c:formatCode>
                <c:ptCount val="19"/>
                <c:pt idx="2">
                  <c:v>87</c:v>
                </c:pt>
                <c:pt idx="3">
                  <c:v>576</c:v>
                </c:pt>
                <c:pt idx="4">
                  <c:v>755</c:v>
                </c:pt>
                <c:pt idx="5">
                  <c:v>1079</c:v>
                </c:pt>
                <c:pt idx="6">
                  <c:v>1042</c:v>
                </c:pt>
                <c:pt idx="7">
                  <c:v>1113</c:v>
                </c:pt>
                <c:pt idx="8">
                  <c:v>1032</c:v>
                </c:pt>
                <c:pt idx="9">
                  <c:v>1126</c:v>
                </c:pt>
                <c:pt idx="10">
                  <c:v>1106</c:v>
                </c:pt>
                <c:pt idx="11">
                  <c:v>1086</c:v>
                </c:pt>
                <c:pt idx="12">
                  <c:v>1134</c:v>
                </c:pt>
                <c:pt idx="13">
                  <c:v>1261</c:v>
                </c:pt>
                <c:pt idx="14">
                  <c:v>1291</c:v>
                </c:pt>
                <c:pt idx="15">
                  <c:v>1630</c:v>
                </c:pt>
                <c:pt idx="16">
                  <c:v>1461</c:v>
                </c:pt>
                <c:pt idx="17">
                  <c:v>1440</c:v>
                </c:pt>
                <c:pt idx="18">
                  <c:v>1915</c:v>
                </c:pt>
              </c:numCache>
            </c:numRef>
          </c:val>
          <c:smooth val="0"/>
          <c:extLst>
            <c:ext xmlns:c16="http://schemas.microsoft.com/office/drawing/2014/chart" uri="{C3380CC4-5D6E-409C-BE32-E72D297353CC}">
              <c16:uniqueId val="{00000001-E4A7-49A5-AED6-4AE58B8B5781}"/>
            </c:ext>
          </c:extLst>
        </c:ser>
        <c:ser>
          <c:idx val="2"/>
          <c:order val="2"/>
          <c:tx>
            <c:strRef>
              <c:f>'Figure 5 web'!$A$5</c:f>
              <c:strCache>
                <c:ptCount val="1"/>
                <c:pt idx="0">
                  <c:v>Accompagnant éducatif petite enfance (CAP)</c:v>
                </c:pt>
              </c:strCache>
            </c:strRef>
          </c:tx>
          <c:spPr>
            <a:ln w="34925" cap="rnd">
              <a:solidFill>
                <a:schemeClr val="accent3"/>
              </a:solidFill>
              <a:round/>
            </a:ln>
            <a:effectLst/>
          </c:spPr>
          <c:marker>
            <c:symbol val="none"/>
          </c:marker>
          <c:dPt>
            <c:idx val="13"/>
            <c:marker>
              <c:symbol val="diamond"/>
              <c:size val="10"/>
              <c:spPr>
                <a:solidFill>
                  <a:schemeClr val="accent3"/>
                </a:solidFill>
                <a:ln w="9525">
                  <a:solidFill>
                    <a:schemeClr val="accent3"/>
                  </a:solidFill>
                </a:ln>
                <a:effectLst/>
              </c:spPr>
            </c:marker>
            <c:bubble3D val="0"/>
            <c:extLst>
              <c:ext xmlns:c16="http://schemas.microsoft.com/office/drawing/2014/chart" uri="{C3380CC4-5D6E-409C-BE32-E72D297353CC}">
                <c16:uniqueId val="{00000001-8D95-42CF-9C2A-E0ABA05EFD39}"/>
              </c:ext>
            </c:extLst>
          </c:dPt>
          <c:dPt>
            <c:idx val="14"/>
            <c:marker>
              <c:symbol val="none"/>
            </c:marker>
            <c:bubble3D val="0"/>
            <c:extLst>
              <c:ext xmlns:c16="http://schemas.microsoft.com/office/drawing/2014/chart" uri="{C3380CC4-5D6E-409C-BE32-E72D297353CC}">
                <c16:uniqueId val="{00000009-D7D4-4F54-A173-D47448ED117F}"/>
              </c:ext>
            </c:extLst>
          </c:dPt>
          <c:dPt>
            <c:idx val="16"/>
            <c:marker>
              <c:symbol val="diamond"/>
              <c:size val="10"/>
              <c:spPr>
                <a:solidFill>
                  <a:schemeClr val="accent3"/>
                </a:solidFill>
                <a:ln w="9525">
                  <a:solidFill>
                    <a:schemeClr val="accent3"/>
                  </a:solidFill>
                </a:ln>
                <a:effectLst/>
              </c:spPr>
            </c:marker>
            <c:bubble3D val="0"/>
            <c:extLst>
              <c:ext xmlns:c16="http://schemas.microsoft.com/office/drawing/2014/chart" uri="{C3380CC4-5D6E-409C-BE32-E72D297353CC}">
                <c16:uniqueId val="{00000007-C25A-43DC-B433-4062AF8993EE}"/>
              </c:ext>
            </c:extLst>
          </c:dPt>
          <c:dPt>
            <c:idx val="17"/>
            <c:marker>
              <c:symbol val="none"/>
            </c:marker>
            <c:bubble3D val="0"/>
            <c:extLst>
              <c:ext xmlns:c16="http://schemas.microsoft.com/office/drawing/2014/chart" uri="{C3380CC4-5D6E-409C-BE32-E72D297353CC}">
                <c16:uniqueId val="{0000000A-D7D4-4F54-A173-D47448ED117F}"/>
              </c:ext>
            </c:extLst>
          </c:dPt>
          <c:cat>
            <c:numRef>
              <c:f>'Figure 5 web'!$D$2:$V$2</c:f>
              <c:numCache>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'Figure 5 web'!$D$5:$V$5</c:f>
              <c:numCache>
                <c:formatCode>General</c:formatCode>
                <c:ptCount val="19"/>
                <c:pt idx="0">
                  <c:v>2856</c:v>
                </c:pt>
                <c:pt idx="1">
                  <c:v>3225</c:v>
                </c:pt>
                <c:pt idx="2">
                  <c:v>3513</c:v>
                </c:pt>
                <c:pt idx="3">
                  <c:v>3489</c:v>
                </c:pt>
                <c:pt idx="4">
                  <c:v>3520</c:v>
                </c:pt>
                <c:pt idx="5">
                  <c:v>3596</c:v>
                </c:pt>
                <c:pt idx="6">
                  <c:v>3233</c:v>
                </c:pt>
                <c:pt idx="7">
                  <c:v>3106</c:v>
                </c:pt>
                <c:pt idx="8">
                  <c:v>3003</c:v>
                </c:pt>
                <c:pt idx="9">
                  <c:v>2993</c:v>
                </c:pt>
                <c:pt idx="10">
                  <c:v>2734</c:v>
                </c:pt>
                <c:pt idx="11">
                  <c:v>2698</c:v>
                </c:pt>
                <c:pt idx="12">
                  <c:v>3657</c:v>
                </c:pt>
                <c:pt idx="13">
                  <c:v>2011</c:v>
                </c:pt>
                <c:pt idx="14">
                  <c:v>1522</c:v>
                </c:pt>
                <c:pt idx="15">
                  <c:v>1575</c:v>
                </c:pt>
                <c:pt idx="16">
                  <c:v>1355</c:v>
                </c:pt>
                <c:pt idx="17">
                  <c:v>1152</c:v>
                </c:pt>
                <c:pt idx="18">
                  <c:v>1432</c:v>
                </c:pt>
              </c:numCache>
            </c:numRef>
          </c:val>
          <c:smooth val="0"/>
          <c:extLst>
            <c:ext xmlns:c16="http://schemas.microsoft.com/office/drawing/2014/chart" uri="{C3380CC4-5D6E-409C-BE32-E72D297353CC}">
              <c16:uniqueId val="{00000002-E4A7-49A5-AED6-4AE58B8B5781}"/>
            </c:ext>
          </c:extLst>
        </c:ser>
        <c:ser>
          <c:idx val="3"/>
          <c:order val="3"/>
          <c:tx>
            <c:strRef>
              <c:f>'Figure 5 web'!$A$6</c:f>
              <c:strCache>
                <c:ptCount val="1"/>
                <c:pt idx="0">
                  <c:v>Coiffure (BP)</c:v>
                </c:pt>
              </c:strCache>
            </c:strRef>
          </c:tx>
          <c:spPr>
            <a:ln w="38100" cap="rnd">
              <a:solidFill>
                <a:schemeClr val="accent4"/>
              </a:solidFill>
              <a:round/>
            </a:ln>
            <a:effectLst/>
          </c:spPr>
          <c:marker>
            <c:symbol val="none"/>
          </c:marker>
          <c:dPt>
            <c:idx val="7"/>
            <c:marker>
              <c:symbol val="diamond"/>
              <c:size val="10"/>
              <c:spPr>
                <a:solidFill>
                  <a:schemeClr val="accent4"/>
                </a:solidFill>
                <a:ln w="9525">
                  <a:solidFill>
                    <a:schemeClr val="accent4"/>
                  </a:solidFill>
                </a:ln>
                <a:effectLst/>
              </c:spPr>
            </c:marker>
            <c:bubble3D val="0"/>
            <c:extLst>
              <c:ext xmlns:c16="http://schemas.microsoft.com/office/drawing/2014/chart" uri="{C3380CC4-5D6E-409C-BE32-E72D297353CC}">
                <c16:uniqueId val="{00000006-8D95-42CF-9C2A-E0ABA05EFD39}"/>
              </c:ext>
            </c:extLst>
          </c:dPt>
          <c:dPt>
            <c:idx val="8"/>
            <c:marker>
              <c:symbol val="none"/>
            </c:marker>
            <c:bubble3D val="0"/>
            <c:extLst>
              <c:ext xmlns:c16="http://schemas.microsoft.com/office/drawing/2014/chart" uri="{C3380CC4-5D6E-409C-BE32-E72D297353CC}">
                <c16:uniqueId val="{0000000E-D7D4-4F54-A173-D47448ED117F}"/>
              </c:ext>
            </c:extLst>
          </c:dPt>
          <c:cat>
            <c:numRef>
              <c:f>'Figure 5 web'!$D$2:$V$2</c:f>
              <c:numCache>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'Figure 5 web'!$D$6:$V$6</c:f>
              <c:numCache>
                <c:formatCode>General</c:formatCode>
                <c:ptCount val="19"/>
                <c:pt idx="0">
                  <c:v>1146</c:v>
                </c:pt>
                <c:pt idx="1">
                  <c:v>1248</c:v>
                </c:pt>
                <c:pt idx="2">
                  <c:v>1180</c:v>
                </c:pt>
                <c:pt idx="3">
                  <c:v>1039</c:v>
                </c:pt>
                <c:pt idx="4">
                  <c:v>1050</c:v>
                </c:pt>
                <c:pt idx="5">
                  <c:v>1052</c:v>
                </c:pt>
                <c:pt idx="6">
                  <c:v>1042</c:v>
                </c:pt>
                <c:pt idx="7">
                  <c:v>816</c:v>
                </c:pt>
                <c:pt idx="8">
                  <c:v>768</c:v>
                </c:pt>
                <c:pt idx="9">
                  <c:v>768</c:v>
                </c:pt>
                <c:pt idx="10">
                  <c:v>687</c:v>
                </c:pt>
                <c:pt idx="11">
                  <c:v>621</c:v>
                </c:pt>
                <c:pt idx="12">
                  <c:v>615</c:v>
                </c:pt>
                <c:pt idx="13">
                  <c:v>644</c:v>
                </c:pt>
                <c:pt idx="14">
                  <c:v>573</c:v>
                </c:pt>
                <c:pt idx="15">
                  <c:v>781</c:v>
                </c:pt>
                <c:pt idx="16">
                  <c:v>728</c:v>
                </c:pt>
                <c:pt idx="17">
                  <c:v>661</c:v>
                </c:pt>
                <c:pt idx="18">
                  <c:v>433</c:v>
                </c:pt>
              </c:numCache>
            </c:numRef>
          </c:val>
          <c:smooth val="0"/>
          <c:extLst>
            <c:ext xmlns:c16="http://schemas.microsoft.com/office/drawing/2014/chart" uri="{C3380CC4-5D6E-409C-BE32-E72D297353CC}">
              <c16:uniqueId val="{00000003-E4A7-49A5-AED6-4AE58B8B5781}"/>
            </c:ext>
          </c:extLst>
        </c:ser>
        <c:ser>
          <c:idx val="4"/>
          <c:order val="4"/>
          <c:tx>
            <c:strRef>
              <c:f>'Figure 5 web'!$A$7</c:f>
              <c:strCache>
                <c:ptCount val="1"/>
                <c:pt idx="0">
                  <c:v>Management commercial opérationnel (BTS)</c:v>
                </c:pt>
              </c:strCache>
            </c:strRef>
          </c:tx>
          <c:spPr>
            <a:ln w="34925" cap="rnd">
              <a:solidFill>
                <a:schemeClr val="accent5"/>
              </a:solidFill>
              <a:round/>
            </a:ln>
            <a:effectLst/>
          </c:spPr>
          <c:marker>
            <c:symbol val="none"/>
          </c:marker>
          <c:dPt>
            <c:idx val="0"/>
            <c:marker>
              <c:symbol val="diamond"/>
              <c:size val="10"/>
              <c:spPr>
                <a:solidFill>
                  <a:schemeClr val="accent5"/>
                </a:solidFill>
                <a:ln w="9525">
                  <a:solidFill>
                    <a:schemeClr val="accent5"/>
                  </a:solidFill>
                </a:ln>
                <a:effectLst/>
              </c:spPr>
            </c:marker>
            <c:bubble3D val="0"/>
            <c:extLst>
              <c:ext xmlns:c16="http://schemas.microsoft.com/office/drawing/2014/chart" uri="{C3380CC4-5D6E-409C-BE32-E72D297353CC}">
                <c16:uniqueId val="{00000010-BA95-49F3-8C20-4A070D09561E}"/>
              </c:ext>
            </c:extLst>
          </c:dPt>
          <c:dPt>
            <c:idx val="15"/>
            <c:marker>
              <c:symbol val="diamond"/>
              <c:size val="10"/>
              <c:spPr>
                <a:solidFill>
                  <a:schemeClr val="accent5"/>
                </a:solidFill>
                <a:ln w="9525">
                  <a:solidFill>
                    <a:schemeClr val="accent5"/>
                  </a:solidFill>
                </a:ln>
                <a:effectLst/>
              </c:spPr>
            </c:marker>
            <c:bubble3D val="0"/>
            <c:extLst>
              <c:ext xmlns:c16="http://schemas.microsoft.com/office/drawing/2014/chart" uri="{C3380CC4-5D6E-409C-BE32-E72D297353CC}">
                <c16:uniqueId val="{00000005-8D95-42CF-9C2A-E0ABA05EFD39}"/>
              </c:ext>
            </c:extLst>
          </c:dPt>
          <c:dPt>
            <c:idx val="16"/>
            <c:marker>
              <c:symbol val="none"/>
            </c:marker>
            <c:bubble3D val="0"/>
            <c:extLst>
              <c:ext xmlns:c16="http://schemas.microsoft.com/office/drawing/2014/chart" uri="{C3380CC4-5D6E-409C-BE32-E72D297353CC}">
                <c16:uniqueId val="{0000000D-D7D4-4F54-A173-D47448ED117F}"/>
              </c:ext>
            </c:extLst>
          </c:dPt>
          <c:cat>
            <c:numRef>
              <c:f>'Figure 5 web'!$D$2:$V$2</c:f>
              <c:numCache>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'Figure 5 web'!$D$7:$V$7</c:f>
              <c:numCache>
                <c:formatCode>General</c:formatCode>
                <c:ptCount val="19"/>
                <c:pt idx="0">
                  <c:v>648</c:v>
                </c:pt>
                <c:pt idx="1">
                  <c:v>674</c:v>
                </c:pt>
                <c:pt idx="2">
                  <c:v>605</c:v>
                </c:pt>
                <c:pt idx="3">
                  <c:v>597</c:v>
                </c:pt>
                <c:pt idx="4">
                  <c:v>577</c:v>
                </c:pt>
                <c:pt idx="5">
                  <c:v>744</c:v>
                </c:pt>
                <c:pt idx="6">
                  <c:v>736</c:v>
                </c:pt>
                <c:pt idx="7">
                  <c:v>902</c:v>
                </c:pt>
                <c:pt idx="8">
                  <c:v>963</c:v>
                </c:pt>
                <c:pt idx="9">
                  <c:v>1000</c:v>
                </c:pt>
                <c:pt idx="10">
                  <c:v>1054</c:v>
                </c:pt>
                <c:pt idx="11">
                  <c:v>1032</c:v>
                </c:pt>
                <c:pt idx="12">
                  <c:v>1029</c:v>
                </c:pt>
                <c:pt idx="13">
                  <c:v>1114</c:v>
                </c:pt>
                <c:pt idx="14">
                  <c:v>1085</c:v>
                </c:pt>
                <c:pt idx="15">
                  <c:v>785</c:v>
                </c:pt>
                <c:pt idx="16">
                  <c:v>727</c:v>
                </c:pt>
                <c:pt idx="17">
                  <c:v>651</c:v>
                </c:pt>
                <c:pt idx="18">
                  <c:v>857</c:v>
                </c:pt>
              </c:numCache>
            </c:numRef>
          </c:val>
          <c:smooth val="0"/>
          <c:extLst>
            <c:ext xmlns:c16="http://schemas.microsoft.com/office/drawing/2014/chart" uri="{C3380CC4-5D6E-409C-BE32-E72D297353CC}">
              <c16:uniqueId val="{00000004-E4A7-49A5-AED6-4AE58B8B5781}"/>
            </c:ext>
          </c:extLst>
        </c:ser>
        <c:ser>
          <c:idx val="5"/>
          <c:order val="5"/>
          <c:tx>
            <c:strRef>
              <c:f>'Figure 5 web'!$A$8</c:f>
              <c:strCache>
                <c:ptCount val="1"/>
                <c:pt idx="0">
                  <c:v>BTS support à l'action managériale (BTS)</c:v>
                </c:pt>
              </c:strCache>
            </c:strRef>
          </c:tx>
          <c:spPr>
            <a:ln w="28575" cap="rnd">
              <a:solidFill>
                <a:schemeClr val="accent6"/>
              </a:solidFill>
              <a:round/>
            </a:ln>
            <a:effectLst/>
          </c:spPr>
          <c:marker>
            <c:symbol val="none"/>
          </c:marker>
          <c:dPt>
            <c:idx val="4"/>
            <c:marker>
              <c:symbol val="diamond"/>
              <c:size val="10"/>
              <c:spPr>
                <a:solidFill>
                  <a:schemeClr val="accent6"/>
                </a:solidFill>
                <a:ln w="9525">
                  <a:solidFill>
                    <a:schemeClr val="accent6"/>
                  </a:solidFill>
                </a:ln>
                <a:effectLst/>
              </c:spPr>
            </c:marker>
            <c:bubble3D val="0"/>
            <c:extLst>
              <c:ext xmlns:c16="http://schemas.microsoft.com/office/drawing/2014/chart" uri="{C3380CC4-5D6E-409C-BE32-E72D297353CC}">
                <c16:uniqueId val="{00000011-BA95-49F3-8C20-4A070D09561E}"/>
              </c:ext>
            </c:extLst>
          </c:dPt>
          <c:dPt>
            <c:idx val="7"/>
            <c:marker>
              <c:symbol val="none"/>
            </c:marker>
            <c:bubble3D val="0"/>
            <c:extLst>
              <c:ext xmlns:c16="http://schemas.microsoft.com/office/drawing/2014/chart" uri="{C3380CC4-5D6E-409C-BE32-E72D297353CC}">
                <c16:uniqueId val="{00000013-BA95-49F3-8C20-4A070D09561E}"/>
              </c:ext>
            </c:extLst>
          </c:dPt>
          <c:dPt>
            <c:idx val="14"/>
            <c:marker>
              <c:symbol val="diamond"/>
              <c:size val="10"/>
              <c:spPr>
                <a:solidFill>
                  <a:schemeClr val="accent6"/>
                </a:solidFill>
                <a:ln w="9525">
                  <a:solidFill>
                    <a:schemeClr val="accent6"/>
                  </a:solidFill>
                </a:ln>
                <a:effectLst/>
              </c:spPr>
            </c:marker>
            <c:bubble3D val="0"/>
            <c:extLst>
              <c:ext xmlns:c16="http://schemas.microsoft.com/office/drawing/2014/chart" uri="{C3380CC4-5D6E-409C-BE32-E72D297353CC}">
                <c16:uniqueId val="{00000012-BA95-49F3-8C20-4A070D09561E}"/>
              </c:ext>
            </c:extLst>
          </c:dPt>
          <c:cat>
            <c:numRef>
              <c:f>'Figure 5 web'!$D$2:$V$2</c:f>
              <c:numCache>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'Figure 5 web'!$D$8:$V$8</c:f>
              <c:numCache>
                <c:formatCode>General</c:formatCode>
                <c:ptCount val="19"/>
                <c:pt idx="0">
                  <c:v>2000</c:v>
                </c:pt>
                <c:pt idx="1">
                  <c:v>1817</c:v>
                </c:pt>
                <c:pt idx="2">
                  <c:v>1723</c:v>
                </c:pt>
                <c:pt idx="3">
                  <c:v>2495</c:v>
                </c:pt>
                <c:pt idx="4">
                  <c:v>691</c:v>
                </c:pt>
                <c:pt idx="5">
                  <c:v>689</c:v>
                </c:pt>
                <c:pt idx="6">
                  <c:v>743</c:v>
                </c:pt>
                <c:pt idx="7">
                  <c:v>833</c:v>
                </c:pt>
                <c:pt idx="8">
                  <c:v>818</c:v>
                </c:pt>
                <c:pt idx="9">
                  <c:v>835</c:v>
                </c:pt>
                <c:pt idx="10">
                  <c:v>838</c:v>
                </c:pt>
                <c:pt idx="11">
                  <c:v>749</c:v>
                </c:pt>
                <c:pt idx="12">
                  <c:v>757</c:v>
                </c:pt>
                <c:pt idx="13">
                  <c:v>886</c:v>
                </c:pt>
                <c:pt idx="14">
                  <c:v>433</c:v>
                </c:pt>
                <c:pt idx="15">
                  <c:v>497</c:v>
                </c:pt>
                <c:pt idx="16">
                  <c:v>450</c:v>
                </c:pt>
                <c:pt idx="17">
                  <c:v>401</c:v>
                </c:pt>
                <c:pt idx="18">
                  <c:v>386</c:v>
                </c:pt>
              </c:numCache>
            </c:numRef>
          </c:val>
          <c:smooth val="0"/>
          <c:extLst>
            <c:ext xmlns:c16="http://schemas.microsoft.com/office/drawing/2014/chart" uri="{C3380CC4-5D6E-409C-BE32-E72D297353CC}">
              <c16:uniqueId val="{0000000F-BA95-49F3-8C20-4A070D09561E}"/>
            </c:ext>
          </c:extLst>
        </c:ser>
        <c:dLbls>
          <c:showLegendKey val="0"/>
          <c:showVal val="0"/>
          <c:showCatName val="0"/>
          <c:showSerName val="0"/>
          <c:showPercent val="0"/>
          <c:showBubbleSize val="0"/>
        </c:dLbls>
        <c:smooth val="0"/>
        <c:axId val="706306960"/>
        <c:axId val="706307944"/>
        <c:extLst/>
      </c:lineChart>
      <c:catAx>
        <c:axId val="706306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6307944"/>
        <c:crosses val="autoZero"/>
        <c:auto val="1"/>
        <c:lblAlgn val="ctr"/>
        <c:lblOffset val="100"/>
        <c:noMultiLvlLbl val="0"/>
      </c:catAx>
      <c:valAx>
        <c:axId val="7063079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6306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1440472</xdr:colOff>
      <xdr:row>11</xdr:row>
      <xdr:rowOff>80596</xdr:rowOff>
    </xdr:from>
    <xdr:to>
      <xdr:col>11</xdr:col>
      <xdr:colOff>69605</xdr:colOff>
      <xdr:row>27</xdr:row>
      <xdr:rowOff>87923</xdr:rowOff>
    </xdr:to>
    <xdr:graphicFrame macro="">
      <xdr:nvGraphicFramePr>
        <xdr:cNvPr id="1198" name="Chart 2">
          <a:extLst>
            <a:ext uri="{FF2B5EF4-FFF2-40B4-BE49-F238E27FC236}">
              <a16:creationId xmlns:a16="http://schemas.microsoft.com/office/drawing/2014/main" id="{00000000-0008-0000-0000-0000A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0.33657</cdr:x>
      <cdr:y>0.26723</cdr:y>
    </cdr:from>
    <cdr:to>
      <cdr:x>0.74811</cdr:x>
      <cdr:y>0.33451</cdr:y>
    </cdr:to>
    <cdr:sp macro="" textlink="">
      <cdr:nvSpPr>
        <cdr:cNvPr id="558081" name="Text Box 1"/>
        <cdr:cNvSpPr txBox="1">
          <a:spLocks xmlns:a="http://schemas.openxmlformats.org/drawingml/2006/main" noChangeArrowheads="1"/>
        </cdr:cNvSpPr>
      </cdr:nvSpPr>
      <cdr:spPr bwMode="auto">
        <a:xfrm xmlns:a="http://schemas.openxmlformats.org/drawingml/2006/main">
          <a:off x="1596968" y="793895"/>
          <a:ext cx="1992052" cy="20311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Candidats ayant obtenu une validation</a:t>
          </a:r>
        </a:p>
      </cdr:txBody>
    </cdr:sp>
  </cdr:relSizeAnchor>
  <cdr:relSizeAnchor xmlns:cdr="http://schemas.openxmlformats.org/drawingml/2006/chartDrawing">
    <cdr:from>
      <cdr:x>0.41925</cdr:x>
      <cdr:y>0.45233</cdr:y>
    </cdr:from>
    <cdr:to>
      <cdr:x>0.69317</cdr:x>
      <cdr:y>0.51693</cdr:y>
    </cdr:to>
    <cdr:sp macro="" textlink="">
      <cdr:nvSpPr>
        <cdr:cNvPr id="558082" name="Text Box 2"/>
        <cdr:cNvSpPr txBox="1">
          <a:spLocks xmlns:a="http://schemas.openxmlformats.org/drawingml/2006/main" noChangeArrowheads="1"/>
        </cdr:cNvSpPr>
      </cdr:nvSpPr>
      <cdr:spPr bwMode="auto">
        <a:xfrm xmlns:a="http://schemas.openxmlformats.org/drawingml/2006/main">
          <a:off x="3083793" y="1116881"/>
          <a:ext cx="2014818" cy="15950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dont validations complètes</a:t>
          </a:r>
        </a:p>
      </cdr:txBody>
    </cdr:sp>
  </cdr:relSizeAnchor>
  <cdr:relSizeAnchor xmlns:cdr="http://schemas.openxmlformats.org/drawingml/2006/chartDrawing">
    <cdr:from>
      <cdr:x>0.31418</cdr:x>
      <cdr:y>0.06014</cdr:y>
    </cdr:from>
    <cdr:to>
      <cdr:x>0.49529</cdr:x>
      <cdr:y>0.13587</cdr:y>
    </cdr:to>
    <cdr:sp macro="" textlink="">
      <cdr:nvSpPr>
        <cdr:cNvPr id="558083" name="Text Box 3"/>
        <cdr:cNvSpPr txBox="1">
          <a:spLocks xmlns:a="http://schemas.openxmlformats.org/drawingml/2006/main" noChangeArrowheads="1"/>
        </cdr:cNvSpPr>
      </cdr:nvSpPr>
      <cdr:spPr bwMode="auto">
        <a:xfrm xmlns:a="http://schemas.openxmlformats.org/drawingml/2006/main">
          <a:off x="1894659" y="174799"/>
          <a:ext cx="1103624" cy="22434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Dossiers examinés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1534242</xdr:colOff>
      <xdr:row>25</xdr:row>
      <xdr:rowOff>71694</xdr:rowOff>
    </xdr:from>
    <xdr:to>
      <xdr:col>4</xdr:col>
      <xdr:colOff>524387</xdr:colOff>
      <xdr:row>46</xdr:row>
      <xdr:rowOff>127205</xdr:rowOff>
    </xdr:to>
    <xdr:graphicFrame macro="">
      <xdr:nvGraphicFramePr>
        <xdr:cNvPr id="5" name="Graphique 4">
          <a:extLst>
            <a:ext uri="{FF2B5EF4-FFF2-40B4-BE49-F238E27FC236}">
              <a16:creationId xmlns:a16="http://schemas.microsoft.com/office/drawing/2014/main" id="{B630F886-B50A-04F9-5E8E-C91BFE11CF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473808</xdr:colOff>
      <xdr:row>12</xdr:row>
      <xdr:rowOff>16607</xdr:rowOff>
    </xdr:from>
    <xdr:to>
      <xdr:col>15</xdr:col>
      <xdr:colOff>38100</xdr:colOff>
      <xdr:row>43</xdr:row>
      <xdr:rowOff>127000</xdr:rowOff>
    </xdr:to>
    <xdr:graphicFrame macro="">
      <xdr:nvGraphicFramePr>
        <xdr:cNvPr id="3" name="Graphique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0.09078</cdr:x>
      <cdr:y>0.05512</cdr:y>
    </cdr:from>
    <cdr:to>
      <cdr:x>0.31875</cdr:x>
      <cdr:y>0.11827</cdr:y>
    </cdr:to>
    <cdr:sp macro="" textlink="">
      <cdr:nvSpPr>
        <cdr:cNvPr id="2" name="ZoneTexte 1">
          <a:extLst xmlns:a="http://schemas.openxmlformats.org/drawingml/2006/main">
            <a:ext uri="{FF2B5EF4-FFF2-40B4-BE49-F238E27FC236}">
              <a16:creationId xmlns:a16="http://schemas.microsoft.com/office/drawing/2014/main" id="{8FCCBC7A-894A-AF75-12E7-D495AFEE88C0}"/>
            </a:ext>
          </a:extLst>
        </cdr:cNvPr>
        <cdr:cNvSpPr txBox="1"/>
      </cdr:nvSpPr>
      <cdr:spPr>
        <a:xfrm xmlns:a="http://schemas.openxmlformats.org/drawingml/2006/main">
          <a:off x="859692" y="288193"/>
          <a:ext cx="2159000" cy="330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0.11223</cdr:x>
      <cdr:y>0.03569</cdr:y>
    </cdr:from>
    <cdr:to>
      <cdr:x>0.12967</cdr:x>
      <cdr:y>0.06484</cdr:y>
    </cdr:to>
    <cdr:sp macro="" textlink="">
      <cdr:nvSpPr>
        <cdr:cNvPr id="3" name="Organigramme : Décision 2">
          <a:extLst xmlns:a="http://schemas.openxmlformats.org/drawingml/2006/main">
            <a:ext uri="{FF2B5EF4-FFF2-40B4-BE49-F238E27FC236}">
              <a16:creationId xmlns:a16="http://schemas.microsoft.com/office/drawing/2014/main" id="{7B62E4D6-3016-BF0A-9FA3-4167ADD000AC}"/>
            </a:ext>
          </a:extLst>
        </cdr:cNvPr>
        <cdr:cNvSpPr/>
      </cdr:nvSpPr>
      <cdr:spPr>
        <a:xfrm xmlns:a="http://schemas.openxmlformats.org/drawingml/2006/main">
          <a:off x="1062892" y="186593"/>
          <a:ext cx="165100" cy="152400"/>
        </a:xfrm>
        <a:prstGeom xmlns:a="http://schemas.openxmlformats.org/drawingml/2006/main" prst="flowChartDecision">
          <a:avLst/>
        </a:prstGeom>
        <a:solidFill xmlns:a="http://schemas.openxmlformats.org/drawingml/2006/main">
          <a:sysClr val="window" lastClr="FFFFFF"/>
        </a:solidFill>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0.13101</cdr:x>
      <cdr:y>0.02354</cdr:y>
    </cdr:from>
    <cdr:to>
      <cdr:x>0.44615</cdr:x>
      <cdr:y>0.07455</cdr:y>
    </cdr:to>
    <cdr:sp macro="" textlink="">
      <cdr:nvSpPr>
        <cdr:cNvPr id="4" name="ZoneTexte 3">
          <a:extLst xmlns:a="http://schemas.openxmlformats.org/drawingml/2006/main">
            <a:ext uri="{FF2B5EF4-FFF2-40B4-BE49-F238E27FC236}">
              <a16:creationId xmlns:a16="http://schemas.microsoft.com/office/drawing/2014/main" id="{D5689494-08B4-D589-28DD-DC43C93BA21C}"/>
            </a:ext>
          </a:extLst>
        </cdr:cNvPr>
        <cdr:cNvSpPr txBox="1"/>
      </cdr:nvSpPr>
      <cdr:spPr>
        <a:xfrm xmlns:a="http://schemas.openxmlformats.org/drawingml/2006/main">
          <a:off x="1240692" y="123093"/>
          <a:ext cx="298450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Première</a:t>
          </a:r>
          <a:r>
            <a:rPr lang="fr-FR" sz="1100" baseline="0"/>
            <a:t> session après nouvel arrêté de création</a:t>
          </a:r>
          <a:endParaRPr lang="fr-FR" sz="1100"/>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307731</xdr:colOff>
      <xdr:row>0</xdr:row>
      <xdr:rowOff>95250</xdr:rowOff>
    </xdr:from>
    <xdr:to>
      <xdr:col>8</xdr:col>
      <xdr:colOff>87922</xdr:colOff>
      <xdr:row>54</xdr:row>
      <xdr:rowOff>139210</xdr:rowOff>
    </xdr:to>
    <xdr:sp macro="" textlink="">
      <xdr:nvSpPr>
        <xdr:cNvPr id="3" name="ZoneTexte 2">
          <a:extLst>
            <a:ext uri="{FF2B5EF4-FFF2-40B4-BE49-F238E27FC236}">
              <a16:creationId xmlns:a16="http://schemas.microsoft.com/office/drawing/2014/main" id="{BCF7BAE3-BF93-4D28-B64D-14DDBBFCB4D4}"/>
            </a:ext>
          </a:extLst>
        </xdr:cNvPr>
        <xdr:cNvSpPr txBox="1"/>
      </xdr:nvSpPr>
      <xdr:spPr>
        <a:xfrm>
          <a:off x="307731" y="95250"/>
          <a:ext cx="5876191" cy="123385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LE DISPOSITIF DE VALIDATION DES ACQUIS DE L’EXPÉRIENCE (VAE)</a:t>
          </a:r>
        </a:p>
        <a:p>
          <a:r>
            <a:rPr lang="fr-FR" sz="1100" b="1"/>
            <a:t>La VAE pour accéder à un diplôme</a:t>
          </a:r>
        </a:p>
        <a:p>
          <a:r>
            <a:rPr lang="fr-FR" sz="1100"/>
            <a:t>Depuis la loi de modernisation sociale du 17 janvier 2002, la VAE est, au même titre que la formation initiale ou continue, une voie d'accès aux diplômes, titres et certifications professionnelles. En développant les possibilités d’obtenir un diplôme en cours de vie active, la VAE constitue ainsi un élément fondamental de la formation tout au long de la vie. C’est un droit inscrit dans le Code du travail et le Code de l'éducation.</a:t>
          </a:r>
        </a:p>
        <a:p>
          <a:endParaRPr lang="fr-FR" sz="1100"/>
        </a:p>
        <a:p>
          <a:pPr marL="0" marR="0" lvl="0" indent="0" defTabSz="914400" eaLnBrk="1" fontAlgn="auto" latinLnBrk="0" hangingPunct="1">
            <a:lnSpc>
              <a:spcPct val="100000"/>
            </a:lnSpc>
            <a:spcBef>
              <a:spcPts val="0"/>
            </a:spcBef>
            <a:spcAft>
              <a:spcPts val="0"/>
            </a:spcAft>
            <a:buClrTx/>
            <a:buSzTx/>
            <a:buFontTx/>
            <a:buNone/>
            <a:tabLst/>
            <a:defRPr/>
          </a:pPr>
          <a:r>
            <a:rPr lang="fr-FR" sz="1100"/>
            <a:t>Portée par la loi du 21 décembre 2022 "portant mesures d'urgence relatives au fonctionnement du marché du travail en vue du plein emploi", une réforme de la VAE est lancée </a:t>
          </a:r>
          <a:r>
            <a:rPr lang="fr-FR" sz="1100" b="0">
              <a:solidFill>
                <a:sysClr val="windowText" lastClr="000000"/>
              </a:solidFill>
            </a:rPr>
            <a:t>visant</a:t>
          </a:r>
          <a:r>
            <a:rPr lang="fr-FR" sz="1100"/>
            <a:t> à redynamiser le dispositif en le rendant</a:t>
          </a:r>
          <a:r>
            <a:rPr lang="fr-FR" sz="1100" baseline="0"/>
            <a:t> plus accessible</a:t>
          </a:r>
          <a:r>
            <a:rPr lang="fr-FR" sz="1100"/>
            <a:t>. Sa mise en oeuvre progressive </a:t>
          </a:r>
          <a:r>
            <a:rPr lang="fr-FR" sz="1100">
              <a:solidFill>
                <a:schemeClr val="dk1"/>
              </a:solidFill>
              <a:effectLst/>
              <a:latin typeface="+mn-lt"/>
              <a:ea typeface="+mn-ea"/>
              <a:cs typeface="+mn-cs"/>
            </a:rPr>
            <a:t>à partir de</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juillet 2023</a:t>
          </a:r>
          <a:r>
            <a:rPr lang="fr-FR" sz="1100"/>
            <a:t>, </a:t>
          </a:r>
          <a:r>
            <a:rPr lang="fr-FR" sz="1100">
              <a:solidFill>
                <a:schemeClr val="dk1"/>
              </a:solidFill>
              <a:effectLst/>
              <a:latin typeface="+mn-lt"/>
              <a:ea typeface="+mn-ea"/>
              <a:cs typeface="+mn-cs"/>
            </a:rPr>
            <a:t>avant la publication des premiers textes d’application en décembre 2023,</a:t>
          </a:r>
          <a:r>
            <a:rPr lang="fr-FR" sz="1100"/>
            <a:t> </a:t>
          </a:r>
          <a:r>
            <a:rPr lang="fr-FR" sz="1100">
              <a:solidFill>
                <a:schemeClr val="dk1"/>
              </a:solidFill>
              <a:effectLst/>
              <a:latin typeface="+mn-lt"/>
              <a:ea typeface="+mn-ea"/>
              <a:cs typeface="+mn-cs"/>
            </a:rPr>
            <a:t>s’appuie sur le développement de la plateforme numérique nationale « France VAE ».</a:t>
          </a:r>
          <a:endParaRPr lang="fr-FR">
            <a:effectLst/>
          </a:endParaRPr>
        </a:p>
        <a:p>
          <a:endParaRPr lang="fr-FR" sz="1100"/>
        </a:p>
        <a:p>
          <a:r>
            <a:rPr lang="fr-FR" sz="1100"/>
            <a:t>La réforme ne concerne au départ qu'une sélection de 210 certifications des filières sanitaire et social, sport, grande distribution et industrie métallurgique, dont une cinquantaine de diplômes professionnels relevant du ministère de l’éducation nationale. Suite aux difficultés techniques </a:t>
          </a:r>
          <a:r>
            <a:rPr lang="fr-FR" sz="1100">
              <a:solidFill>
                <a:sysClr val="windowText" lastClr="000000"/>
              </a:solidFill>
            </a:rPr>
            <a:t>rencontrées, six restent impliqués après une interruption de la plateforme </a:t>
          </a:r>
          <a:r>
            <a:rPr lang="fr-FR" sz="1100"/>
            <a:t>en juillet 2024 (sur un total de 24 certifications de la santé et du social), dont les trois diplômes du travail social les plus recherchés. </a:t>
          </a:r>
        </a:p>
        <a:p>
          <a:endParaRPr lang="fr-FR" sz="1100"/>
        </a:p>
        <a:p>
          <a:r>
            <a:rPr lang="fr-FR" sz="1100" b="1"/>
            <a:t>Recevabilité</a:t>
          </a:r>
        </a:p>
        <a:p>
          <a:r>
            <a:rPr lang="fr-FR" sz="1100"/>
            <a:t>L'étape de la recevabilité vérifie que l'expérience relève bien d'activités qui sont en rapport direct avec les compétences et activités listées dans le référentiel professionnel de la certification visée. </a:t>
          </a:r>
          <a:r>
            <a:rPr lang="fr-FR" sz="1100">
              <a:solidFill>
                <a:schemeClr val="dk1"/>
              </a:solidFill>
              <a:effectLst/>
              <a:latin typeface="+mn-lt"/>
              <a:ea typeface="+mn-ea"/>
              <a:cs typeface="+mn-cs"/>
            </a:rPr>
            <a:t>Depuis la loi de 2016, relative au travail, à la modernisation du dialogue social et à la sécurisation des parcours professionnels, les périodes de formation en milieu</a:t>
          </a:r>
          <a:r>
            <a:rPr lang="fr-FR" sz="1100" baseline="0">
              <a:solidFill>
                <a:schemeClr val="dk1"/>
              </a:solidFill>
              <a:effectLst/>
              <a:latin typeface="+mn-lt"/>
              <a:ea typeface="+mn-ea"/>
              <a:cs typeface="+mn-cs"/>
            </a:rPr>
            <a:t> professionnel sont également prises en compte et la durée minimale d'expérience requise est passée de trois à un an.</a:t>
          </a:r>
        </a:p>
        <a:p>
          <a:pPr marL="0" marR="0" lvl="0" indent="0" defTabSz="914400" eaLnBrk="1" fontAlgn="auto" latinLnBrk="0" hangingPunct="1">
            <a:lnSpc>
              <a:spcPct val="100000"/>
            </a:lnSpc>
            <a:spcBef>
              <a:spcPts val="0"/>
            </a:spcBef>
            <a:spcAft>
              <a:spcPts val="0"/>
            </a:spcAft>
            <a:buClrTx/>
            <a:buSzTx/>
            <a:buFontTx/>
            <a:buNone/>
            <a:tabLst/>
            <a:defRPr/>
          </a:pPr>
          <a:r>
            <a:rPr lang="fr-FR" sz="1100" baseline="0">
              <a:solidFill>
                <a:schemeClr val="dk1"/>
              </a:solidFill>
              <a:effectLst/>
              <a:latin typeface="+mn-lt"/>
              <a:ea typeface="+mn-ea"/>
              <a:cs typeface="+mn-cs"/>
            </a:rPr>
            <a:t>Dans le cadre de la réforme VAE issue de la loi n° 2022‑1598 du 21 décembre 2022 et du décret n° 2023‑1275 du 27 décembre 2023, il n'y a plus d'exigence d'une durée minimale d'expérience et toutes les formes d'expérience sont désormais prises en compte. Il n'est plus exigé d'en apporter la preuve (abandon du livret 1) et la recevabilité est désormais prononcée sur la base de l'examen d'un dossier de faisabilité élaboré avec l'aide d'un architecte accompagnateur de parcours (AAP).</a:t>
          </a:r>
        </a:p>
        <a:p>
          <a:pPr marL="0" marR="0" lvl="0" indent="0" defTabSz="914400" eaLnBrk="1" fontAlgn="auto" latinLnBrk="0" hangingPunct="1">
            <a:lnSpc>
              <a:spcPct val="100000"/>
            </a:lnSpc>
            <a:spcBef>
              <a:spcPts val="0"/>
            </a:spcBef>
            <a:spcAft>
              <a:spcPts val="0"/>
            </a:spcAft>
            <a:buClrTx/>
            <a:buSzTx/>
            <a:buFontTx/>
            <a:buNone/>
            <a:tabLst/>
            <a:defRPr/>
          </a:pPr>
          <a:endParaRPr lang="fr-FR"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Candidature</a:t>
          </a:r>
        </a:p>
        <a:p>
          <a:r>
            <a:rPr lang="fr-FR" sz="1100"/>
            <a:t>Le demandeur se porte candidat quand il dépose le dossier qui fait valoir ses compétences en vue de l’obtention du diplôme. Sa candidature est ensuite examinée par un jury « constitué et présidé conformément à la réglementation du diplôme concerné » qui se prononce sur </a:t>
          </a:r>
          <a:r>
            <a:rPr lang="fr-FR" sz="1100">
              <a:solidFill>
                <a:sysClr val="windowText" lastClr="000000"/>
              </a:solidFill>
            </a:rPr>
            <a:t>la validation</a:t>
          </a:r>
          <a:r>
            <a:rPr lang="fr-FR" sz="1100"/>
            <a:t>. Avec la nouvelle</a:t>
          </a:r>
          <a:r>
            <a:rPr lang="fr-FR" sz="1100" baseline="0"/>
            <a:t> réforme, il est désormais possible de se positionner sur des blocs de compétences.</a:t>
          </a:r>
        </a:p>
        <a:p>
          <a:endParaRPr lang="fr-FR" sz="1100" baseline="0"/>
        </a:p>
        <a:p>
          <a:r>
            <a:rPr lang="fr-FR" sz="1100" b="1">
              <a:solidFill>
                <a:schemeClr val="dk1"/>
              </a:solidFill>
              <a:effectLst/>
              <a:latin typeface="+mn-lt"/>
              <a:ea typeface="+mn-ea"/>
              <a:cs typeface="+mn-cs"/>
            </a:rPr>
            <a:t>Validation du diplôme</a:t>
          </a:r>
          <a:endParaRPr lang="fr-FR">
            <a:effectLst/>
          </a:endParaRPr>
        </a:p>
        <a:p>
          <a:r>
            <a:rPr lang="fr-FR" sz="1100">
              <a:solidFill>
                <a:schemeClr val="dk1"/>
              </a:solidFill>
              <a:effectLst/>
              <a:latin typeface="+mn-lt"/>
              <a:ea typeface="+mn-ea"/>
              <a:cs typeface="+mn-cs"/>
            </a:rPr>
            <a:t>La validation est considérée comme totale quand elle autorise la délivrance du diplôme. Cela peut être le résultat d’un parcours en plusieurs étapes, sur plusieurs sessions et peut combiner VAE et examens. Les diplômés sont alors comptabilisés selon le mode d’évaluation au moment de l’obtention du diplôme.</a:t>
          </a:r>
          <a:endParaRPr lang="fr-FR">
            <a:effectLst/>
          </a:endParaRPr>
        </a:p>
        <a:p>
          <a:endParaRPr lang="fr-FR" sz="1100"/>
        </a:p>
        <a:p>
          <a:r>
            <a:rPr lang="fr-FR" sz="1100" b="1"/>
            <a:t>Un dispositif qui mobilise différents acteurs</a:t>
          </a:r>
        </a:p>
        <a:p>
          <a:r>
            <a:rPr lang="fr-FR" sz="1100"/>
            <a:t>En amont de la validation, les services des dispositifs académiques de validation des acquis (DAVA) assurent l’accueil et l’information du public et proposent des prestations d’accompagnement. La recevabilité des demandes, comme ensuite l’examen des candidatures, est en principe de la responsabilité des divisions des examens et concours (DEC) qui exercent la partie obligatoire et réglementaire de la VAE. Toutefois, les DAVA décident de la recevabilité des demandes et certains organisent les jurys par délégation du recteur et de la DEC.</a:t>
          </a:r>
        </a:p>
        <a:p>
          <a:endParaRPr lang="fr-FR" sz="1100"/>
        </a:p>
        <a:p>
          <a:r>
            <a:rPr lang="fr-FR" sz="1100"/>
            <a:t>Pour assurer les prestations d’accompagnement, les DAVA ont développé leurs propres services ou ont recours au réseau des groupements d’établissements (Greta). Ils peuvent aussi passer convention avec d’autres acteurs, services de formation continue des universités ou instituts régionaux du travail social par exemple pour les diplômes comptables ou les diplômes d’éducateurs.</a:t>
          </a:r>
        </a:p>
        <a:p>
          <a:endParaRPr lang="fr-FR" sz="1100"/>
        </a:p>
        <a:p>
          <a:r>
            <a:rPr lang="fr-FR" sz="1100"/>
            <a:t>Dans le cadre de la réforme, les DAVA sont référencés</a:t>
          </a:r>
          <a:r>
            <a:rPr lang="fr-FR" sz="1100" baseline="0"/>
            <a:t> sur la plateforme France VAE comme</a:t>
          </a:r>
          <a:r>
            <a:rPr lang="fr-FR" sz="1100"/>
            <a:t> AAP</a:t>
          </a:r>
          <a:r>
            <a:rPr lang="fr-FR" sz="1100" baseline="0"/>
            <a:t> certifiés Qualiopi. Chaque AAP définit son périmètre d'intervention.</a:t>
          </a:r>
        </a:p>
        <a:p>
          <a:endParaRPr lang="fr-FR" sz="1100"/>
        </a:p>
        <a:p>
          <a:r>
            <a:rPr lang="fr-FR" sz="1100" b="1">
              <a:solidFill>
                <a:schemeClr val="dk1"/>
              </a:solidFill>
              <a:effectLst/>
              <a:latin typeface="+mn-lt"/>
              <a:ea typeface="+mn-ea"/>
              <a:cs typeface="+mn-cs"/>
            </a:rPr>
            <a:t>Les diplômes professionnels de l'éducation nationale</a:t>
          </a:r>
          <a:endParaRPr lang="fr-FR">
            <a:effectLst/>
          </a:endParaRPr>
        </a:p>
        <a:p>
          <a:pPr eaLnBrk="1" fontAlgn="auto" latinLnBrk="0" hangingPunct="1"/>
          <a:r>
            <a:rPr lang="fr-FR" sz="1100">
              <a:solidFill>
                <a:schemeClr val="dk1"/>
              </a:solidFill>
              <a:effectLst/>
              <a:latin typeface="+mn-lt"/>
              <a:ea typeface="+mn-ea"/>
              <a:cs typeface="+mn-cs"/>
            </a:rPr>
            <a:t>Le dispositif couvre l’ensemble des diplômes du second degré à finalité professionnelle sous tutelle de l’Éducation nationale, auxquels s’ajoutent des diplômes du supérieur : diplômes des métiers d’art (DMA), brevets technologiques supérieurs (BTS), diplômes supérieurs des arts appliqués (DSAA), diplôme de comptabilité et de gestion (DCG) et diplôme supérieur de comptabilité et de gestion (DSCG), ainsi que quatre diplômes placés sous double tutelle des ministères chargés de l’éducation nationale et des affaires sociales : diplôme d’état d’éducateur spécialisé (DEES), diplôme d’état d’éducateur technique spécialisé (DEETS), diplôme de conseiller en économie sociale et familiale (DCESF) et diplôme d’état de moniteur éducateur (DME). L’ensemble est communément désigné comme « diplômes professionnels de l’Éducation nationale ».</a:t>
          </a:r>
          <a:endParaRPr lang="fr-FR">
            <a:effectLst/>
          </a:endParaRPr>
        </a:p>
        <a:p>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B12"/>
  <sheetViews>
    <sheetView tabSelected="1" zoomScale="145" zoomScaleNormal="145" workbookViewId="0">
      <selection sqref="A1:K1"/>
    </sheetView>
  </sheetViews>
  <sheetFormatPr baseColWidth="10" defaultColWidth="11.42578125" defaultRowHeight="12" x14ac:dyDescent="0.2"/>
  <cols>
    <col min="1" max="1" width="44.42578125" style="9" bestFit="1" customWidth="1"/>
    <col min="2" max="2" width="11" style="7" bestFit="1" customWidth="1"/>
    <col min="3" max="3" width="8.140625" style="7" bestFit="1" customWidth="1"/>
    <col min="4" max="4" width="9" style="7" bestFit="1" customWidth="1"/>
    <col min="5" max="8" width="8.140625" style="7" bestFit="1" customWidth="1"/>
    <col min="9" max="9" width="9.5703125" style="8" bestFit="1" customWidth="1"/>
    <col min="10" max="10" width="8.140625" style="8" bestFit="1" customWidth="1"/>
    <col min="11" max="13" width="8.140625" style="7" bestFit="1" customWidth="1"/>
    <col min="14" max="14" width="8.140625" style="5" bestFit="1" customWidth="1"/>
    <col min="15" max="17" width="11.42578125" style="5" bestFit="1" customWidth="1"/>
    <col min="18" max="18" width="10.7109375" style="2" customWidth="1"/>
    <col min="19" max="19" width="10.7109375" style="86" customWidth="1"/>
    <col min="20" max="20" width="10.7109375" style="87" customWidth="1"/>
    <col min="21" max="21" width="10.7109375" style="2" customWidth="1"/>
    <col min="22" max="16384" width="11.42578125" style="2"/>
  </cols>
  <sheetData>
    <row r="1" spans="1:28" x14ac:dyDescent="0.2">
      <c r="A1" s="338" t="s">
        <v>158</v>
      </c>
      <c r="B1" s="338"/>
      <c r="C1" s="338"/>
      <c r="D1" s="338"/>
      <c r="E1" s="338"/>
      <c r="F1" s="338"/>
      <c r="G1" s="338"/>
      <c r="H1" s="338"/>
      <c r="I1" s="338"/>
      <c r="J1" s="338"/>
      <c r="K1" s="338"/>
      <c r="M1" s="5"/>
    </row>
    <row r="2" spans="1:28" s="5" customFormat="1" ht="12.75" thickBot="1" x14ac:dyDescent="0.25"/>
    <row r="3" spans="1:28" s="5" customFormat="1" ht="12.75" thickTop="1" x14ac:dyDescent="0.2">
      <c r="A3" s="52"/>
      <c r="B3" s="53">
        <v>2002</v>
      </c>
      <c r="C3" s="53">
        <v>2003</v>
      </c>
      <c r="D3" s="53">
        <v>2004</v>
      </c>
      <c r="E3" s="53">
        <v>2005</v>
      </c>
      <c r="F3" s="53">
        <v>2006</v>
      </c>
      <c r="G3" s="53">
        <v>2007</v>
      </c>
      <c r="H3" s="53">
        <v>2008</v>
      </c>
      <c r="I3" s="53">
        <v>2009</v>
      </c>
      <c r="J3" s="53">
        <v>2010</v>
      </c>
      <c r="K3" s="53">
        <v>2011</v>
      </c>
      <c r="L3" s="53">
        <v>2012</v>
      </c>
      <c r="M3" s="53">
        <v>2013</v>
      </c>
      <c r="N3" s="53">
        <v>2014</v>
      </c>
      <c r="O3" s="53">
        <v>2015</v>
      </c>
      <c r="P3" s="53">
        <v>2016</v>
      </c>
      <c r="Q3" s="53">
        <v>2017</v>
      </c>
      <c r="R3" s="53">
        <v>2018</v>
      </c>
      <c r="S3" s="53">
        <v>2019</v>
      </c>
      <c r="T3" s="53">
        <v>2020</v>
      </c>
      <c r="U3" s="105">
        <v>2021</v>
      </c>
      <c r="V3" s="105">
        <v>2022</v>
      </c>
      <c r="W3" s="105">
        <v>2023</v>
      </c>
      <c r="X3" s="105">
        <v>2024</v>
      </c>
    </row>
    <row r="4" spans="1:28" s="5" customFormat="1" x14ac:dyDescent="0.2">
      <c r="A4" s="76" t="s">
        <v>11</v>
      </c>
      <c r="B4" s="21">
        <v>3089</v>
      </c>
      <c r="C4" s="22">
        <v>14374</v>
      </c>
      <c r="D4" s="22">
        <v>19136</v>
      </c>
      <c r="E4" s="28">
        <v>21379</v>
      </c>
      <c r="F4" s="22">
        <v>22160</v>
      </c>
      <c r="G4" s="22">
        <v>22073</v>
      </c>
      <c r="H4" s="22">
        <v>22013</v>
      </c>
      <c r="I4" s="22">
        <v>22122</v>
      </c>
      <c r="J4" s="23">
        <v>19900</v>
      </c>
      <c r="K4" s="22">
        <v>20931</v>
      </c>
      <c r="L4" s="24">
        <v>20728</v>
      </c>
      <c r="M4" s="25">
        <v>20645</v>
      </c>
      <c r="N4" s="25">
        <v>19856</v>
      </c>
      <c r="O4" s="26">
        <v>19324</v>
      </c>
      <c r="P4" s="26">
        <v>18660</v>
      </c>
      <c r="Q4" s="26">
        <v>18135</v>
      </c>
      <c r="R4" s="60">
        <v>19436</v>
      </c>
      <c r="S4" s="88">
        <v>17953</v>
      </c>
      <c r="T4" s="102">
        <v>15265</v>
      </c>
      <c r="U4" s="112">
        <v>16540</v>
      </c>
      <c r="V4" s="140">
        <v>14500</v>
      </c>
      <c r="W4" s="142">
        <v>14275</v>
      </c>
      <c r="X4" s="61">
        <v>16178</v>
      </c>
      <c r="Y4" s="61">
        <f>X4-W4</f>
        <v>1903</v>
      </c>
      <c r="Z4" s="113">
        <f>Y4/V4</f>
        <v>0.13124137931034482</v>
      </c>
      <c r="AA4" s="113"/>
      <c r="AB4" s="113"/>
    </row>
    <row r="5" spans="1:28" s="5" customFormat="1" x14ac:dyDescent="0.2">
      <c r="A5" s="10" t="s">
        <v>12</v>
      </c>
      <c r="B5" s="27">
        <v>2740</v>
      </c>
      <c r="C5" s="28">
        <v>12666</v>
      </c>
      <c r="D5" s="28">
        <v>17181</v>
      </c>
      <c r="E5" s="28">
        <v>18734</v>
      </c>
      <c r="F5" s="28">
        <v>19477</v>
      </c>
      <c r="G5" s="28">
        <v>19300</v>
      </c>
      <c r="H5" s="28">
        <v>19384</v>
      </c>
      <c r="I5" s="28">
        <v>19670</v>
      </c>
      <c r="J5" s="29">
        <v>17841</v>
      </c>
      <c r="K5" s="30">
        <v>18623</v>
      </c>
      <c r="L5" s="30">
        <v>18326</v>
      </c>
      <c r="M5" s="31">
        <v>18280</v>
      </c>
      <c r="N5" s="31">
        <v>17515</v>
      </c>
      <c r="O5" s="32">
        <v>17099</v>
      </c>
      <c r="P5" s="32">
        <v>16401</v>
      </c>
      <c r="Q5" s="32">
        <v>16060</v>
      </c>
      <c r="R5" s="61">
        <v>17186</v>
      </c>
      <c r="S5" s="89">
        <v>15839</v>
      </c>
      <c r="T5" s="103">
        <f>10502+2972</f>
        <v>13474</v>
      </c>
      <c r="U5" s="106">
        <v>14560</v>
      </c>
      <c r="V5" s="141">
        <v>12896</v>
      </c>
      <c r="W5" s="139">
        <v>12645</v>
      </c>
      <c r="X5" s="61">
        <v>14215</v>
      </c>
      <c r="Y5" s="61">
        <f t="shared" ref="Y5:Y6" si="0">X5-W5</f>
        <v>1570</v>
      </c>
      <c r="Z5" s="113">
        <f t="shared" ref="Z5:Z6" si="1">Y5/V5</f>
        <v>0.12174317617866005</v>
      </c>
    </row>
    <row r="6" spans="1:28" s="17" customFormat="1" x14ac:dyDescent="0.2">
      <c r="A6" s="77" t="s">
        <v>13</v>
      </c>
      <c r="B6" s="33">
        <v>1360</v>
      </c>
      <c r="C6" s="28">
        <v>7061</v>
      </c>
      <c r="D6" s="34">
        <v>10778</v>
      </c>
      <c r="E6" s="34">
        <v>12070</v>
      </c>
      <c r="F6" s="34">
        <v>13244</v>
      </c>
      <c r="G6" s="35">
        <v>13800</v>
      </c>
      <c r="H6" s="34">
        <v>14127</v>
      </c>
      <c r="I6" s="34">
        <v>14804</v>
      </c>
      <c r="J6" s="36">
        <v>13208</v>
      </c>
      <c r="K6" s="35">
        <v>13544</v>
      </c>
      <c r="L6" s="35">
        <v>13597</v>
      </c>
      <c r="M6" s="37">
        <v>13771</v>
      </c>
      <c r="N6" s="37">
        <v>13357</v>
      </c>
      <c r="O6" s="121">
        <v>13153</v>
      </c>
      <c r="P6" s="38">
        <v>12836</v>
      </c>
      <c r="Q6" s="38">
        <v>12657</v>
      </c>
      <c r="R6" s="62">
        <v>13652</v>
      </c>
      <c r="S6" s="90">
        <v>12489</v>
      </c>
      <c r="T6" s="104">
        <v>10502</v>
      </c>
      <c r="U6" s="90">
        <v>11180</v>
      </c>
      <c r="V6" s="104">
        <v>9951</v>
      </c>
      <c r="W6" s="139">
        <v>9730</v>
      </c>
      <c r="X6" s="61">
        <v>11040</v>
      </c>
      <c r="Y6" s="61">
        <f t="shared" si="0"/>
        <v>1310</v>
      </c>
      <c r="Z6" s="113">
        <f t="shared" si="1"/>
        <v>0.13164506079790975</v>
      </c>
    </row>
    <row r="7" spans="1:28" x14ac:dyDescent="0.2">
      <c r="K7" s="5"/>
      <c r="L7" s="5"/>
      <c r="M7" s="5"/>
    </row>
    <row r="8" spans="1:28" x14ac:dyDescent="0.2">
      <c r="A8" s="91" t="s">
        <v>156</v>
      </c>
      <c r="K8" s="5"/>
      <c r="L8" s="5"/>
      <c r="M8" s="5"/>
    </row>
    <row r="9" spans="1:28" x14ac:dyDescent="0.2">
      <c r="A9" s="72" t="s">
        <v>77</v>
      </c>
      <c r="K9" s="5"/>
      <c r="L9" s="5"/>
      <c r="M9" s="5"/>
    </row>
    <row r="10" spans="1:28" ht="12.75" customHeight="1" x14ac:dyDescent="0.2">
      <c r="A10" s="11" t="s">
        <v>69</v>
      </c>
      <c r="K10" s="5"/>
      <c r="L10" s="5"/>
      <c r="M10" s="5"/>
    </row>
    <row r="11" spans="1:28" s="5" customFormat="1" x14ac:dyDescent="0.2">
      <c r="A11" s="136" t="s">
        <v>157</v>
      </c>
      <c r="S11" s="91"/>
      <c r="T11" s="91"/>
    </row>
    <row r="12" spans="1:28" x14ac:dyDescent="0.2">
      <c r="F12" s="2"/>
      <c r="G12" s="2"/>
      <c r="H12" s="2"/>
      <c r="I12" s="2"/>
      <c r="J12" s="2"/>
      <c r="K12" s="2"/>
      <c r="L12" s="2"/>
      <c r="M12" s="2"/>
      <c r="N12" s="2"/>
      <c r="O12" s="2"/>
      <c r="P12" s="2"/>
      <c r="Q12" s="2"/>
      <c r="S12" s="87"/>
    </row>
  </sheetData>
  <mergeCells count="1">
    <mergeCell ref="A1:K1"/>
  </mergeCells>
  <phoneticPr fontId="5" type="noConversion"/>
  <pageMargins left="0.25" right="0.25" top="0.75" bottom="0.75" header="0.3" footer="0.3"/>
  <pageSetup paperSize="9" scale="67"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zoomScale="145" zoomScaleNormal="145" workbookViewId="0">
      <selection activeCell="A24" sqref="A24"/>
    </sheetView>
  </sheetViews>
  <sheetFormatPr baseColWidth="10" defaultRowHeight="12.75" x14ac:dyDescent="0.2"/>
  <cols>
    <col min="1" max="1" width="24" customWidth="1"/>
    <col min="2" max="2" width="31.140625" customWidth="1"/>
    <col min="3" max="3" width="17.140625" style="81" customWidth="1"/>
    <col min="6" max="6" width="11.42578125" style="81"/>
  </cols>
  <sheetData>
    <row r="1" spans="1:9" s="5" customFormat="1" ht="12" x14ac:dyDescent="0.2">
      <c r="A1" s="12" t="s">
        <v>159</v>
      </c>
      <c r="B1" s="15"/>
      <c r="C1" s="15"/>
    </row>
    <row r="2" spans="1:9" s="12" customFormat="1" ht="12" x14ac:dyDescent="0.2">
      <c r="B2" s="43"/>
      <c r="C2" s="43"/>
    </row>
    <row r="3" spans="1:9" s="12" customFormat="1" ht="13.5" customHeight="1" thickBot="1" x14ac:dyDescent="0.25">
      <c r="B3" s="43"/>
      <c r="C3" s="339" t="s">
        <v>10</v>
      </c>
      <c r="D3" s="339"/>
      <c r="E3" s="339"/>
      <c r="F3" s="339" t="s">
        <v>92</v>
      </c>
      <c r="G3" s="339"/>
      <c r="H3" s="339"/>
    </row>
    <row r="4" spans="1:9" s="5" customFormat="1" thickTop="1" x14ac:dyDescent="0.2">
      <c r="A4" s="56"/>
      <c r="B4" s="57"/>
      <c r="C4" s="167">
        <v>2022</v>
      </c>
      <c r="D4" s="69">
        <v>2023</v>
      </c>
      <c r="E4" s="69">
        <v>2024</v>
      </c>
      <c r="F4" s="69">
        <v>2022</v>
      </c>
      <c r="G4" s="69">
        <v>2023</v>
      </c>
      <c r="H4" s="69">
        <v>2024</v>
      </c>
    </row>
    <row r="5" spans="1:9" s="5" customFormat="1" ht="11.45" customHeight="1" x14ac:dyDescent="0.25">
      <c r="A5" s="340" t="s">
        <v>68</v>
      </c>
      <c r="B5" s="40" t="s">
        <v>5</v>
      </c>
      <c r="C5" s="40">
        <v>2789</v>
      </c>
      <c r="D5" s="92">
        <v>3103</v>
      </c>
      <c r="E5" s="92">
        <v>3733</v>
      </c>
      <c r="F5" s="168">
        <v>2096</v>
      </c>
      <c r="G5" s="147">
        <v>1943</v>
      </c>
      <c r="H5" s="165">
        <v>2296</v>
      </c>
    </row>
    <row r="6" spans="1:9" s="5" customFormat="1" ht="11.45" customHeight="1" x14ac:dyDescent="0.2">
      <c r="A6" s="340"/>
      <c r="B6" s="40" t="s">
        <v>75</v>
      </c>
      <c r="C6" s="40">
        <v>121</v>
      </c>
      <c r="D6" s="67">
        <v>62</v>
      </c>
      <c r="E6" s="67">
        <v>40</v>
      </c>
      <c r="F6" s="170">
        <v>67</v>
      </c>
      <c r="G6" s="147">
        <v>76</v>
      </c>
      <c r="H6" s="164">
        <f>2337-2296</f>
        <v>41</v>
      </c>
    </row>
    <row r="7" spans="1:9" s="5" customFormat="1" ht="11.45" customHeight="1" x14ac:dyDescent="0.2">
      <c r="A7" s="341"/>
      <c r="B7" s="310" t="s">
        <v>122</v>
      </c>
      <c r="C7" s="304">
        <v>2910</v>
      </c>
      <c r="D7" s="304">
        <v>3165</v>
      </c>
      <c r="E7" s="304">
        <v>3773</v>
      </c>
      <c r="F7" s="304">
        <v>2163</v>
      </c>
      <c r="G7" s="304">
        <v>2019</v>
      </c>
      <c r="H7" s="310">
        <v>2337</v>
      </c>
      <c r="I7" s="161"/>
    </row>
    <row r="8" spans="1:9" s="5" customFormat="1" ht="11.45" customHeight="1" x14ac:dyDescent="0.25">
      <c r="A8" s="341" t="s">
        <v>62</v>
      </c>
      <c r="B8" s="40" t="s">
        <v>45</v>
      </c>
      <c r="C8" s="40">
        <v>3010</v>
      </c>
      <c r="D8" s="67">
        <v>2995</v>
      </c>
      <c r="E8" s="67">
        <v>2952</v>
      </c>
      <c r="F8" s="312">
        <v>2055</v>
      </c>
      <c r="G8" s="161">
        <v>1912</v>
      </c>
      <c r="H8" s="67">
        <v>1952</v>
      </c>
    </row>
    <row r="9" spans="1:9" s="5" customFormat="1" ht="11.45" customHeight="1" x14ac:dyDescent="0.2">
      <c r="A9" s="341"/>
      <c r="B9" s="40" t="s">
        <v>7</v>
      </c>
      <c r="C9" s="40">
        <v>1065</v>
      </c>
      <c r="D9" s="67">
        <v>892</v>
      </c>
      <c r="E9" s="67">
        <v>554</v>
      </c>
      <c r="F9" s="170">
        <v>924</v>
      </c>
      <c r="G9" s="161">
        <v>830</v>
      </c>
      <c r="H9" s="67">
        <v>576</v>
      </c>
    </row>
    <row r="10" spans="1:9" s="5" customFormat="1" ht="11.45" customHeight="1" x14ac:dyDescent="0.2">
      <c r="A10" s="341"/>
      <c r="B10" s="40" t="s">
        <v>52</v>
      </c>
      <c r="C10" s="40">
        <v>2074</v>
      </c>
      <c r="D10" s="67">
        <v>2602</v>
      </c>
      <c r="E10" s="67">
        <v>3927</v>
      </c>
      <c r="F10" s="170">
        <v>1461</v>
      </c>
      <c r="G10" s="161">
        <v>1440</v>
      </c>
      <c r="H10" s="67">
        <v>1915</v>
      </c>
    </row>
    <row r="11" spans="1:9" s="5" customFormat="1" ht="11.45" customHeight="1" x14ac:dyDescent="0.2">
      <c r="A11" s="341"/>
      <c r="B11" s="40" t="s">
        <v>74</v>
      </c>
      <c r="C11" s="40">
        <v>62</v>
      </c>
      <c r="D11" s="94">
        <v>41</v>
      </c>
      <c r="E11" s="94">
        <v>36</v>
      </c>
      <c r="F11" s="169">
        <v>34</v>
      </c>
      <c r="G11" s="160">
        <v>36</v>
      </c>
      <c r="H11" s="94">
        <v>29</v>
      </c>
    </row>
    <row r="12" spans="1:9" s="5" customFormat="1" ht="11.45" customHeight="1" x14ac:dyDescent="0.2">
      <c r="A12" s="341"/>
      <c r="B12" s="310" t="s">
        <v>123</v>
      </c>
      <c r="C12" s="314">
        <v>6211</v>
      </c>
      <c r="D12" s="313">
        <v>6530</v>
      </c>
      <c r="E12" s="313">
        <v>7469</v>
      </c>
      <c r="F12" s="313">
        <v>4474</v>
      </c>
      <c r="G12" s="313">
        <v>4218</v>
      </c>
      <c r="H12" s="313">
        <v>4472</v>
      </c>
    </row>
    <row r="13" spans="1:9" s="5" customFormat="1" ht="11.45" customHeight="1" x14ac:dyDescent="0.25">
      <c r="A13" s="342" t="s">
        <v>66</v>
      </c>
      <c r="B13" s="41" t="s">
        <v>6</v>
      </c>
      <c r="C13" s="41">
        <v>6709</v>
      </c>
      <c r="D13" s="92">
        <v>6738</v>
      </c>
      <c r="E13" s="67">
        <v>6941</v>
      </c>
      <c r="F13" s="168">
        <v>4861</v>
      </c>
      <c r="G13" s="150">
        <v>4534</v>
      </c>
      <c r="H13" s="164">
        <v>4690</v>
      </c>
    </row>
    <row r="14" spans="1:9" s="5" customFormat="1" ht="11.45" customHeight="1" x14ac:dyDescent="0.2">
      <c r="A14" s="343"/>
      <c r="B14" s="42" t="s">
        <v>86</v>
      </c>
      <c r="C14" s="42">
        <v>9</v>
      </c>
      <c r="D14" s="94">
        <v>1</v>
      </c>
      <c r="E14" s="94">
        <v>2</v>
      </c>
      <c r="F14" s="169">
        <v>4</v>
      </c>
      <c r="G14" s="149">
        <v>2</v>
      </c>
      <c r="H14" s="164">
        <v>6</v>
      </c>
    </row>
    <row r="15" spans="1:9" s="5" customFormat="1" ht="11.45" customHeight="1" x14ac:dyDescent="0.2">
      <c r="A15" s="343"/>
      <c r="B15" s="310" t="s">
        <v>124</v>
      </c>
      <c r="C15" s="315">
        <v>6718</v>
      </c>
      <c r="D15" s="315">
        <v>6739</v>
      </c>
      <c r="E15" s="315">
        <v>6943</v>
      </c>
      <c r="F15" s="315">
        <v>4865</v>
      </c>
      <c r="G15" s="315">
        <v>4536</v>
      </c>
      <c r="H15" s="315">
        <v>4696</v>
      </c>
    </row>
    <row r="16" spans="1:9" s="5" customFormat="1" x14ac:dyDescent="0.2">
      <c r="A16" s="342" t="s">
        <v>67</v>
      </c>
      <c r="B16" s="40" t="s">
        <v>54</v>
      </c>
      <c r="C16" s="40">
        <v>4291</v>
      </c>
      <c r="D16" s="92">
        <v>5245</v>
      </c>
      <c r="E16" s="67">
        <v>8918</v>
      </c>
      <c r="F16" s="161">
        <v>2832</v>
      </c>
      <c r="G16" s="163">
        <v>3330</v>
      </c>
      <c r="H16" s="165">
        <v>4078</v>
      </c>
    </row>
    <row r="17" spans="1:8" s="5" customFormat="1" x14ac:dyDescent="0.2">
      <c r="A17" s="343"/>
      <c r="B17" s="42" t="s">
        <v>73</v>
      </c>
      <c r="C17" s="42">
        <v>940</v>
      </c>
      <c r="D17" s="94">
        <f>18+747+3+186</f>
        <v>954</v>
      </c>
      <c r="E17" s="67">
        <f>9871+26+9+162-8918</f>
        <v>1150</v>
      </c>
      <c r="F17" s="161">
        <f>89+77</f>
        <v>166</v>
      </c>
      <c r="G17" s="148">
        <f>93+79</f>
        <v>172</v>
      </c>
      <c r="H17" s="166">
        <v>595</v>
      </c>
    </row>
    <row r="18" spans="1:8" s="5" customFormat="1" ht="12" x14ac:dyDescent="0.2">
      <c r="A18" s="343"/>
      <c r="B18" s="310" t="s">
        <v>125</v>
      </c>
      <c r="C18" s="315">
        <v>5231</v>
      </c>
      <c r="D18" s="315">
        <v>6199</v>
      </c>
      <c r="E18" s="316">
        <v>10068</v>
      </c>
      <c r="F18" s="314">
        <v>2998</v>
      </c>
      <c r="G18" s="315">
        <v>3502</v>
      </c>
      <c r="H18" s="315">
        <v>4673</v>
      </c>
    </row>
    <row r="19" spans="1:8" s="5" customFormat="1" ht="12" x14ac:dyDescent="0.2">
      <c r="B19" s="39" t="s">
        <v>17</v>
      </c>
      <c r="C19" s="39">
        <f t="shared" ref="C19:H19" si="0">C7+C12+C15+C18</f>
        <v>21070</v>
      </c>
      <c r="D19" s="39">
        <f t="shared" si="0"/>
        <v>22633</v>
      </c>
      <c r="E19" s="39">
        <f t="shared" si="0"/>
        <v>28253</v>
      </c>
      <c r="F19" s="39">
        <f t="shared" si="0"/>
        <v>14500</v>
      </c>
      <c r="G19" s="39">
        <f t="shared" si="0"/>
        <v>14275</v>
      </c>
      <c r="H19" s="39">
        <f t="shared" si="0"/>
        <v>16178</v>
      </c>
    </row>
    <row r="20" spans="1:8" x14ac:dyDescent="0.2">
      <c r="A20" s="108"/>
      <c r="B20" s="54"/>
      <c r="C20" s="136"/>
    </row>
    <row r="21" spans="1:8" s="81" customFormat="1" x14ac:dyDescent="0.2">
      <c r="A21" s="159" t="s">
        <v>126</v>
      </c>
      <c r="B21" s="136"/>
      <c r="C21" s="136"/>
    </row>
    <row r="22" spans="1:8" s="1" customFormat="1" ht="12" x14ac:dyDescent="0.2">
      <c r="A22" s="72" t="s">
        <v>77</v>
      </c>
      <c r="B22" s="111"/>
      <c r="C22" s="111"/>
      <c r="D22" s="111"/>
      <c r="E22" s="111"/>
      <c r="F22" s="111"/>
      <c r="G22" s="111"/>
      <c r="H22" s="111"/>
    </row>
    <row r="23" spans="1:8" s="2" customFormat="1" ht="12" x14ac:dyDescent="0.2">
      <c r="A23" s="11" t="s">
        <v>69</v>
      </c>
      <c r="B23" s="7"/>
      <c r="C23" s="7"/>
    </row>
    <row r="24" spans="1:8" s="2" customFormat="1" ht="12" x14ac:dyDescent="0.2">
      <c r="A24" s="136" t="s">
        <v>157</v>
      </c>
    </row>
    <row r="25" spans="1:8" s="2" customFormat="1" ht="12" x14ac:dyDescent="0.2">
      <c r="A25" s="5"/>
    </row>
    <row r="26" spans="1:8" s="2" customFormat="1" ht="11.25" x14ac:dyDescent="0.2"/>
    <row r="27" spans="1:8" s="2" customFormat="1" ht="11.25" x14ac:dyDescent="0.2"/>
    <row r="28" spans="1:8" s="2" customFormat="1" ht="11.25" x14ac:dyDescent="0.2"/>
    <row r="29" spans="1:8" s="2" customFormat="1" ht="11.25" x14ac:dyDescent="0.2"/>
    <row r="30" spans="1:8" x14ac:dyDescent="0.2">
      <c r="A30" s="2"/>
      <c r="B30" s="2"/>
      <c r="C30" s="2"/>
    </row>
    <row r="31" spans="1:8" x14ac:dyDescent="0.2">
      <c r="A31" s="2"/>
    </row>
  </sheetData>
  <mergeCells count="6">
    <mergeCell ref="F3:H3"/>
    <mergeCell ref="C3:E3"/>
    <mergeCell ref="A5:A7"/>
    <mergeCell ref="A8:A12"/>
    <mergeCell ref="A16:A18"/>
    <mergeCell ref="A13:A15"/>
  </mergeCells>
  <pageMargins left="0.7" right="0.7" top="0.75" bottom="0.75" header="0.3" footer="0.3"/>
  <pageSetup paperSize="9" scale="6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zoomScale="115" zoomScaleNormal="115" workbookViewId="0">
      <selection activeCell="A40" sqref="A40"/>
    </sheetView>
  </sheetViews>
  <sheetFormatPr baseColWidth="10" defaultRowHeight="15" x14ac:dyDescent="0.25"/>
  <cols>
    <col min="1" max="1" width="16.5703125" style="81" customWidth="1"/>
    <col min="2" max="3" width="11.42578125" style="101"/>
    <col min="4" max="4" width="11.42578125" style="253"/>
    <col min="5" max="16" width="11.42578125" style="81"/>
    <col min="17" max="17" width="12.85546875" style="81" customWidth="1"/>
    <col min="18" max="18" width="15.85546875" style="81" customWidth="1"/>
  </cols>
  <sheetData>
    <row r="1" spans="1:18" ht="13.5" thickBot="1" x14ac:dyDescent="0.25">
      <c r="A1" s="171" t="s">
        <v>160</v>
      </c>
      <c r="B1" s="18"/>
      <c r="C1" s="18"/>
      <c r="D1" s="18"/>
      <c r="E1" s="18"/>
      <c r="F1" s="18"/>
      <c r="G1" s="18"/>
      <c r="H1" s="5"/>
      <c r="I1" s="5"/>
      <c r="J1" s="5"/>
      <c r="K1" s="5"/>
      <c r="L1" s="5"/>
      <c r="M1" s="5"/>
      <c r="N1" s="5"/>
      <c r="O1" s="5"/>
      <c r="P1" s="5"/>
      <c r="Q1" s="5"/>
      <c r="R1" s="200"/>
    </row>
    <row r="2" spans="1:18" ht="13.5" thickBot="1" x14ac:dyDescent="0.25">
      <c r="A2" s="344" t="s">
        <v>48</v>
      </c>
      <c r="B2" s="346" t="s">
        <v>10</v>
      </c>
      <c r="C2" s="346"/>
      <c r="D2" s="346"/>
      <c r="E2" s="346"/>
      <c r="F2" s="346"/>
      <c r="G2" s="347"/>
      <c r="H2" s="348" t="s">
        <v>94</v>
      </c>
      <c r="I2" s="346"/>
      <c r="J2" s="346"/>
      <c r="K2" s="347"/>
      <c r="L2" s="349" t="s">
        <v>95</v>
      </c>
      <c r="M2" s="346"/>
      <c r="N2" s="346"/>
      <c r="O2" s="346"/>
      <c r="P2" s="346"/>
      <c r="Q2" s="346"/>
      <c r="R2" s="201"/>
    </row>
    <row r="3" spans="1:18" ht="60" x14ac:dyDescent="0.2">
      <c r="A3" s="345"/>
      <c r="B3" s="202" t="s">
        <v>79</v>
      </c>
      <c r="C3" s="203" t="s">
        <v>96</v>
      </c>
      <c r="D3" s="204" t="s">
        <v>111</v>
      </c>
      <c r="E3" s="203" t="s">
        <v>82</v>
      </c>
      <c r="F3" s="203" t="s">
        <v>83</v>
      </c>
      <c r="G3" s="204" t="s">
        <v>112</v>
      </c>
      <c r="H3" s="205" t="s">
        <v>80</v>
      </c>
      <c r="I3" s="143" t="s">
        <v>84</v>
      </c>
      <c r="J3" s="206" t="s">
        <v>83</v>
      </c>
      <c r="K3" s="204" t="s">
        <v>112</v>
      </c>
      <c r="L3" s="207" t="s">
        <v>81</v>
      </c>
      <c r="M3" s="208" t="s">
        <v>85</v>
      </c>
      <c r="N3" s="135" t="s">
        <v>83</v>
      </c>
      <c r="O3" s="151" t="s">
        <v>53</v>
      </c>
      <c r="P3" s="209" t="s">
        <v>13</v>
      </c>
      <c r="Q3" s="46" t="s">
        <v>97</v>
      </c>
      <c r="R3" s="210" t="s">
        <v>98</v>
      </c>
    </row>
    <row r="4" spans="1:18" ht="12.75" x14ac:dyDescent="0.2">
      <c r="A4" s="211" t="s">
        <v>21</v>
      </c>
      <c r="B4" s="134">
        <v>1287</v>
      </c>
      <c r="C4" s="158">
        <v>1.5</v>
      </c>
      <c r="D4" s="212">
        <v>0.22843822843822845</v>
      </c>
      <c r="E4" s="133">
        <v>1594</v>
      </c>
      <c r="F4" s="158">
        <f>ROUND(((E4-B4)/B4)*100,1)</f>
        <v>23.9</v>
      </c>
      <c r="G4" s="213">
        <v>54.8</v>
      </c>
      <c r="H4" s="214">
        <v>837</v>
      </c>
      <c r="I4" s="165">
        <v>908</v>
      </c>
      <c r="J4" s="158">
        <f t="shared" ref="J4:J13" si="0">ROUND((I4-H4)*100/H4,1)</f>
        <v>8.5</v>
      </c>
      <c r="K4" s="215">
        <v>30.9</v>
      </c>
      <c r="L4" s="144">
        <v>812</v>
      </c>
      <c r="M4" s="164">
        <v>920</v>
      </c>
      <c r="N4" s="101">
        <f t="shared" ref="N4:N9" si="1">ROUND((M4-L4)*100/L4,1)</f>
        <v>13.3</v>
      </c>
      <c r="O4" s="216">
        <f t="shared" ref="O4:O30" si="2">ROUND((M4/M$36)*100,1)</f>
        <v>5.7</v>
      </c>
      <c r="P4" s="58">
        <v>605</v>
      </c>
      <c r="Q4" s="217">
        <f t="shared" ref="Q4:Q30" si="3">ROUND((P4/M4)*100,1)</f>
        <v>65.8</v>
      </c>
      <c r="R4" s="218">
        <v>101</v>
      </c>
    </row>
    <row r="5" spans="1:18" ht="12.75" x14ac:dyDescent="0.2">
      <c r="A5" s="219" t="s">
        <v>22</v>
      </c>
      <c r="B5" s="134">
        <v>392</v>
      </c>
      <c r="C5" s="158">
        <v>-30.4</v>
      </c>
      <c r="D5" s="220">
        <v>5.1020408163265307E-2</v>
      </c>
      <c r="E5" s="133">
        <v>747</v>
      </c>
      <c r="F5" s="158">
        <f t="shared" ref="F5:F36" si="4">ROUND(((E5-B5)/B5)*100,1)</f>
        <v>90.6</v>
      </c>
      <c r="G5" s="213">
        <v>60</v>
      </c>
      <c r="H5" s="214">
        <v>356</v>
      </c>
      <c r="I5" s="164">
        <v>350</v>
      </c>
      <c r="J5" s="158">
        <f t="shared" si="0"/>
        <v>-1.7</v>
      </c>
      <c r="K5" s="221">
        <v>32.9</v>
      </c>
      <c r="L5" s="144">
        <v>297</v>
      </c>
      <c r="M5" s="164">
        <v>323</v>
      </c>
      <c r="N5" s="101">
        <f t="shared" si="1"/>
        <v>8.8000000000000007</v>
      </c>
      <c r="O5" s="222">
        <f t="shared" si="2"/>
        <v>2</v>
      </c>
      <c r="P5" s="58">
        <v>240</v>
      </c>
      <c r="Q5" s="217">
        <f t="shared" si="3"/>
        <v>74.3</v>
      </c>
      <c r="R5" s="218">
        <v>51</v>
      </c>
    </row>
    <row r="6" spans="1:18" ht="12.75" x14ac:dyDescent="0.2">
      <c r="A6" s="219" t="s">
        <v>23</v>
      </c>
      <c r="B6" s="134">
        <v>305</v>
      </c>
      <c r="C6" s="158">
        <v>-3.8</v>
      </c>
      <c r="D6" s="220">
        <v>0</v>
      </c>
      <c r="E6" s="134">
        <v>466</v>
      </c>
      <c r="F6" s="158">
        <f t="shared" si="4"/>
        <v>52.8</v>
      </c>
      <c r="G6" s="213">
        <v>55.8</v>
      </c>
      <c r="H6" s="214">
        <v>240</v>
      </c>
      <c r="I6" s="223">
        <v>277</v>
      </c>
      <c r="J6" s="158">
        <f t="shared" si="0"/>
        <v>15.4</v>
      </c>
      <c r="K6" s="221">
        <v>21.4</v>
      </c>
      <c r="L6" s="144">
        <v>183</v>
      </c>
      <c r="M6" s="164">
        <v>228</v>
      </c>
      <c r="N6" s="101">
        <f t="shared" si="1"/>
        <v>24.6</v>
      </c>
      <c r="O6" s="222">
        <f t="shared" si="2"/>
        <v>1.4</v>
      </c>
      <c r="P6" s="58">
        <v>164</v>
      </c>
      <c r="Q6" s="217">
        <f t="shared" si="3"/>
        <v>71.900000000000006</v>
      </c>
      <c r="R6" s="224">
        <v>39</v>
      </c>
    </row>
    <row r="7" spans="1:18" ht="12.75" x14ac:dyDescent="0.2">
      <c r="A7" s="219" t="s">
        <v>24</v>
      </c>
      <c r="B7" s="134">
        <v>853</v>
      </c>
      <c r="C7" s="158">
        <v>17.3</v>
      </c>
      <c r="D7" s="220">
        <v>0.22039859320046892</v>
      </c>
      <c r="E7" s="134">
        <v>1092</v>
      </c>
      <c r="F7" s="158">
        <f t="shared" si="4"/>
        <v>28</v>
      </c>
      <c r="G7" s="213">
        <v>69</v>
      </c>
      <c r="H7" s="214">
        <v>480</v>
      </c>
      <c r="I7" s="164">
        <v>590</v>
      </c>
      <c r="J7" s="158">
        <f t="shared" si="0"/>
        <v>22.9</v>
      </c>
      <c r="K7" s="221">
        <v>24.6</v>
      </c>
      <c r="L7" s="144">
        <v>434</v>
      </c>
      <c r="M7" s="164">
        <v>573</v>
      </c>
      <c r="N7" s="101">
        <f t="shared" si="1"/>
        <v>32</v>
      </c>
      <c r="O7" s="222">
        <f t="shared" si="2"/>
        <v>3.5</v>
      </c>
      <c r="P7" s="58">
        <v>364</v>
      </c>
      <c r="Q7" s="217">
        <f t="shared" si="3"/>
        <v>63.5</v>
      </c>
      <c r="R7" s="224">
        <v>84</v>
      </c>
    </row>
    <row r="8" spans="1:18" ht="12.75" x14ac:dyDescent="0.2">
      <c r="A8" s="219" t="s">
        <v>25</v>
      </c>
      <c r="B8" s="134">
        <v>379</v>
      </c>
      <c r="C8" s="158">
        <v>1.9</v>
      </c>
      <c r="D8" s="220">
        <v>0.19525065963060687</v>
      </c>
      <c r="E8" s="134">
        <v>562</v>
      </c>
      <c r="F8" s="158">
        <f t="shared" si="4"/>
        <v>48.3</v>
      </c>
      <c r="G8" s="213">
        <v>61.9</v>
      </c>
      <c r="H8" s="214">
        <v>246</v>
      </c>
      <c r="I8" s="164">
        <v>255</v>
      </c>
      <c r="J8" s="158">
        <f t="shared" si="0"/>
        <v>3.7</v>
      </c>
      <c r="K8" s="221">
        <v>34.1</v>
      </c>
      <c r="L8" s="144">
        <v>245</v>
      </c>
      <c r="M8" s="164">
        <v>244</v>
      </c>
      <c r="N8" s="101">
        <f t="shared" si="1"/>
        <v>-0.4</v>
      </c>
      <c r="O8" s="222">
        <f t="shared" si="2"/>
        <v>1.5</v>
      </c>
      <c r="P8" s="58">
        <v>160</v>
      </c>
      <c r="Q8" s="217">
        <f t="shared" si="3"/>
        <v>65.599999999999994</v>
      </c>
      <c r="R8" s="224">
        <v>57</v>
      </c>
    </row>
    <row r="9" spans="1:18" ht="12.75" x14ac:dyDescent="0.2">
      <c r="A9" s="219" t="s">
        <v>26</v>
      </c>
      <c r="B9" s="134">
        <v>169</v>
      </c>
      <c r="C9" s="158">
        <v>19.899999999999999</v>
      </c>
      <c r="D9" s="220">
        <v>7.1005917159763315E-2</v>
      </c>
      <c r="E9" s="134">
        <v>200</v>
      </c>
      <c r="F9" s="158">
        <f t="shared" si="4"/>
        <v>18.3</v>
      </c>
      <c r="G9" s="213">
        <v>13.4</v>
      </c>
      <c r="H9" s="214">
        <v>104</v>
      </c>
      <c r="I9" s="164">
        <v>110</v>
      </c>
      <c r="J9" s="158">
        <f t="shared" si="0"/>
        <v>5.8</v>
      </c>
      <c r="K9" s="221">
        <v>8.1999999999999993</v>
      </c>
      <c r="L9" s="144">
        <v>59</v>
      </c>
      <c r="M9" s="164">
        <v>47</v>
      </c>
      <c r="N9" s="101">
        <f t="shared" si="1"/>
        <v>-20.3</v>
      </c>
      <c r="O9" s="222">
        <f t="shared" si="2"/>
        <v>0.3</v>
      </c>
      <c r="P9" s="58">
        <v>42</v>
      </c>
      <c r="Q9" s="217">
        <f t="shared" si="3"/>
        <v>89.4</v>
      </c>
      <c r="R9" s="224">
        <v>24</v>
      </c>
    </row>
    <row r="10" spans="1:18" ht="12.75" x14ac:dyDescent="0.2">
      <c r="A10" s="219" t="s">
        <v>27</v>
      </c>
      <c r="B10" s="134">
        <v>466</v>
      </c>
      <c r="C10" s="158">
        <v>-2.7</v>
      </c>
      <c r="D10" s="220">
        <v>0</v>
      </c>
      <c r="E10" s="134">
        <v>762</v>
      </c>
      <c r="F10" s="158">
        <f t="shared" si="4"/>
        <v>63.5</v>
      </c>
      <c r="G10" s="213">
        <v>59.4</v>
      </c>
      <c r="H10" s="214">
        <v>393</v>
      </c>
      <c r="I10" s="164">
        <v>435</v>
      </c>
      <c r="J10" s="158">
        <f t="shared" si="0"/>
        <v>10.7</v>
      </c>
      <c r="K10" s="221">
        <v>13.8</v>
      </c>
      <c r="L10" s="144">
        <v>408</v>
      </c>
      <c r="M10" s="164">
        <v>473</v>
      </c>
      <c r="N10" s="101">
        <f t="shared" ref="N10:N25" si="5">ROUND((M10-L10)*100/L10,1)</f>
        <v>15.9</v>
      </c>
      <c r="O10" s="222">
        <f t="shared" si="2"/>
        <v>2.9</v>
      </c>
      <c r="P10" s="58">
        <v>383</v>
      </c>
      <c r="Q10" s="217">
        <f t="shared" si="3"/>
        <v>81</v>
      </c>
      <c r="R10" s="224">
        <v>72</v>
      </c>
    </row>
    <row r="11" spans="1:18" ht="12.75" x14ac:dyDescent="0.2">
      <c r="A11" s="219" t="s">
        <v>28</v>
      </c>
      <c r="B11" s="134">
        <v>1204</v>
      </c>
      <c r="C11" s="158">
        <v>1.2</v>
      </c>
      <c r="D11" s="220">
        <v>0.18438538205980065</v>
      </c>
      <c r="E11" s="134">
        <v>1658</v>
      </c>
      <c r="F11" s="158">
        <f t="shared" si="4"/>
        <v>37.700000000000003</v>
      </c>
      <c r="G11" s="213">
        <v>59.3</v>
      </c>
      <c r="H11" s="214">
        <v>857</v>
      </c>
      <c r="I11" s="164">
        <v>949</v>
      </c>
      <c r="J11" s="158">
        <f t="shared" si="0"/>
        <v>10.7</v>
      </c>
      <c r="K11" s="221">
        <v>28.5</v>
      </c>
      <c r="L11" s="144">
        <v>821</v>
      </c>
      <c r="M11" s="164">
        <v>835</v>
      </c>
      <c r="N11" s="101">
        <f t="shared" si="5"/>
        <v>1.7</v>
      </c>
      <c r="O11" s="222">
        <f t="shared" si="2"/>
        <v>5.2</v>
      </c>
      <c r="P11" s="58">
        <v>602</v>
      </c>
      <c r="Q11" s="217">
        <f t="shared" si="3"/>
        <v>72.099999999999994</v>
      </c>
      <c r="R11" s="224">
        <v>92</v>
      </c>
    </row>
    <row r="12" spans="1:18" ht="12.75" x14ac:dyDescent="0.2">
      <c r="A12" s="219" t="s">
        <v>29</v>
      </c>
      <c r="B12" s="134">
        <v>190</v>
      </c>
      <c r="C12" s="158">
        <v>-29.1</v>
      </c>
      <c r="D12" s="220">
        <v>5.2631578947368418E-2</v>
      </c>
      <c r="E12" s="134">
        <v>242</v>
      </c>
      <c r="F12" s="158">
        <f t="shared" si="4"/>
        <v>27.4</v>
      </c>
      <c r="G12" s="213">
        <v>21.9</v>
      </c>
      <c r="H12" s="214">
        <v>187</v>
      </c>
      <c r="I12" s="164">
        <v>167</v>
      </c>
      <c r="J12" s="158">
        <f t="shared" si="0"/>
        <v>-10.7</v>
      </c>
      <c r="K12" s="221">
        <v>21</v>
      </c>
      <c r="L12" s="144">
        <v>146</v>
      </c>
      <c r="M12" s="164">
        <v>124</v>
      </c>
      <c r="N12" s="101">
        <f t="shared" si="5"/>
        <v>-15.1</v>
      </c>
      <c r="O12" s="222">
        <f t="shared" si="2"/>
        <v>0.8</v>
      </c>
      <c r="P12" s="14">
        <v>69</v>
      </c>
      <c r="Q12" s="217">
        <f t="shared" si="3"/>
        <v>55.6</v>
      </c>
      <c r="R12" s="224">
        <v>40</v>
      </c>
    </row>
    <row r="13" spans="1:18" ht="12.75" x14ac:dyDescent="0.2">
      <c r="A13" s="219" t="s">
        <v>30</v>
      </c>
      <c r="B13" s="134">
        <v>89</v>
      </c>
      <c r="C13" s="158">
        <v>-21.2</v>
      </c>
      <c r="D13" s="220">
        <v>0.1797752808988764</v>
      </c>
      <c r="E13" s="134">
        <v>152</v>
      </c>
      <c r="F13" s="158">
        <f t="shared" si="4"/>
        <v>70.8</v>
      </c>
      <c r="G13" s="213">
        <v>39.6</v>
      </c>
      <c r="H13" s="214">
        <v>63</v>
      </c>
      <c r="I13" s="227">
        <v>64</v>
      </c>
      <c r="J13" s="158">
        <f t="shared" si="0"/>
        <v>1.6</v>
      </c>
      <c r="K13" s="221">
        <v>3.3</v>
      </c>
      <c r="L13" s="144">
        <v>48</v>
      </c>
      <c r="M13" s="164">
        <v>55</v>
      </c>
      <c r="N13" s="101">
        <f t="shared" si="5"/>
        <v>14.6</v>
      </c>
      <c r="O13" s="222">
        <f t="shared" si="2"/>
        <v>0.3</v>
      </c>
      <c r="P13" s="58">
        <v>33</v>
      </c>
      <c r="Q13" s="217">
        <f t="shared" si="3"/>
        <v>60</v>
      </c>
      <c r="R13" s="224">
        <v>26</v>
      </c>
    </row>
    <row r="14" spans="1:18" ht="12.75" x14ac:dyDescent="0.2">
      <c r="A14" s="219" t="s">
        <v>31</v>
      </c>
      <c r="B14" s="134">
        <v>813</v>
      </c>
      <c r="C14" s="158">
        <v>17.100000000000001</v>
      </c>
      <c r="D14" s="220">
        <v>0.14760147601476015</v>
      </c>
      <c r="E14" s="134">
        <v>827</v>
      </c>
      <c r="F14" s="158">
        <f t="shared" si="4"/>
        <v>1.7</v>
      </c>
      <c r="G14" s="228">
        <v>44.7</v>
      </c>
      <c r="H14" s="229">
        <v>477</v>
      </c>
      <c r="I14" s="230">
        <v>393</v>
      </c>
      <c r="J14" s="158">
        <f t="shared" ref="J14:J36" si="6">ROUND((I14-H14)*100/H14,1)</f>
        <v>-17.600000000000001</v>
      </c>
      <c r="K14" s="221">
        <v>29.4</v>
      </c>
      <c r="L14" s="144">
        <v>452</v>
      </c>
      <c r="M14" s="164">
        <v>354</v>
      </c>
      <c r="N14" s="101">
        <f t="shared" si="5"/>
        <v>-21.7</v>
      </c>
      <c r="O14" s="222">
        <f t="shared" si="2"/>
        <v>2.2000000000000002</v>
      </c>
      <c r="P14" s="58">
        <v>206</v>
      </c>
      <c r="Q14" s="217">
        <f t="shared" si="3"/>
        <v>58.2</v>
      </c>
      <c r="R14" s="224">
        <v>58</v>
      </c>
    </row>
    <row r="15" spans="1:18" ht="12.75" x14ac:dyDescent="0.2">
      <c r="A15" s="219" t="s">
        <v>32</v>
      </c>
      <c r="B15" s="134">
        <v>1319</v>
      </c>
      <c r="C15" s="158">
        <v>5.4</v>
      </c>
      <c r="D15" s="220">
        <v>0.26004548900682334</v>
      </c>
      <c r="E15" s="134">
        <v>1616</v>
      </c>
      <c r="F15" s="158">
        <f t="shared" si="4"/>
        <v>22.5</v>
      </c>
      <c r="G15" s="228">
        <v>65.5</v>
      </c>
      <c r="H15" s="229">
        <v>805</v>
      </c>
      <c r="I15" s="164">
        <v>890</v>
      </c>
      <c r="J15" s="158">
        <f t="shared" si="6"/>
        <v>10.6</v>
      </c>
      <c r="K15" s="221">
        <v>35.1</v>
      </c>
      <c r="L15" s="144">
        <v>789</v>
      </c>
      <c r="M15" s="164">
        <v>836</v>
      </c>
      <c r="N15" s="101">
        <f t="shared" si="5"/>
        <v>6</v>
      </c>
      <c r="O15" s="222">
        <f t="shared" si="2"/>
        <v>5.2</v>
      </c>
      <c r="P15" s="58">
        <v>574</v>
      </c>
      <c r="Q15" s="217">
        <f t="shared" si="3"/>
        <v>68.7</v>
      </c>
      <c r="R15" s="224">
        <v>103</v>
      </c>
    </row>
    <row r="16" spans="1:18" ht="12.75" x14ac:dyDescent="0.2">
      <c r="A16" s="219" t="s">
        <v>33</v>
      </c>
      <c r="B16" s="134">
        <v>183</v>
      </c>
      <c r="C16" s="158">
        <v>0.5</v>
      </c>
      <c r="D16" s="220">
        <v>0.25683060109289618</v>
      </c>
      <c r="E16" s="134">
        <v>249</v>
      </c>
      <c r="F16" s="158">
        <f t="shared" si="4"/>
        <v>36.1</v>
      </c>
      <c r="G16" s="228">
        <v>60</v>
      </c>
      <c r="H16" s="229">
        <v>169</v>
      </c>
      <c r="I16" s="230">
        <v>199</v>
      </c>
      <c r="J16" s="158">
        <f t="shared" si="6"/>
        <v>17.8</v>
      </c>
      <c r="K16" s="221">
        <v>26.9</v>
      </c>
      <c r="L16" s="144">
        <v>144</v>
      </c>
      <c r="M16" s="164">
        <v>175</v>
      </c>
      <c r="N16" s="101">
        <f t="shared" si="5"/>
        <v>21.5</v>
      </c>
      <c r="O16" s="222">
        <f t="shared" si="2"/>
        <v>1.1000000000000001</v>
      </c>
      <c r="P16" s="58">
        <v>102</v>
      </c>
      <c r="Q16" s="217">
        <f t="shared" si="3"/>
        <v>58.3</v>
      </c>
      <c r="R16" s="224">
        <v>34</v>
      </c>
    </row>
    <row r="17" spans="1:18" ht="12.75" x14ac:dyDescent="0.2">
      <c r="A17" s="219" t="s">
        <v>34</v>
      </c>
      <c r="B17" s="134">
        <v>1218</v>
      </c>
      <c r="C17" s="158">
        <v>11.7</v>
      </c>
      <c r="D17" s="220">
        <v>0.23891625615763548</v>
      </c>
      <c r="E17" s="134">
        <v>1486</v>
      </c>
      <c r="F17" s="158">
        <f t="shared" si="4"/>
        <v>22</v>
      </c>
      <c r="G17" s="228">
        <v>60.7</v>
      </c>
      <c r="H17" s="229">
        <v>836</v>
      </c>
      <c r="I17" s="164">
        <v>1064</v>
      </c>
      <c r="J17" s="158">
        <f t="shared" si="6"/>
        <v>27.3</v>
      </c>
      <c r="K17" s="221">
        <v>38.4</v>
      </c>
      <c r="L17" s="144">
        <v>822</v>
      </c>
      <c r="M17" s="164">
        <v>966</v>
      </c>
      <c r="N17" s="101">
        <f t="shared" si="5"/>
        <v>17.5</v>
      </c>
      <c r="O17" s="222">
        <f t="shared" si="2"/>
        <v>6</v>
      </c>
      <c r="P17" s="58">
        <v>662</v>
      </c>
      <c r="Q17" s="217">
        <f t="shared" si="3"/>
        <v>68.5</v>
      </c>
      <c r="R17" s="224">
        <v>105</v>
      </c>
    </row>
    <row r="18" spans="1:18" ht="12.75" x14ac:dyDescent="0.2">
      <c r="A18" s="219" t="s">
        <v>35</v>
      </c>
      <c r="B18" s="134">
        <v>312</v>
      </c>
      <c r="C18" s="158">
        <v>45.8</v>
      </c>
      <c r="D18" s="220">
        <v>0.10897435897435898</v>
      </c>
      <c r="E18" s="134">
        <v>294</v>
      </c>
      <c r="F18" s="158">
        <f t="shared" si="4"/>
        <v>-5.8</v>
      </c>
      <c r="G18" s="228" t="s">
        <v>99</v>
      </c>
      <c r="H18" s="214">
        <v>138</v>
      </c>
      <c r="I18" s="164">
        <v>169</v>
      </c>
      <c r="J18" s="158">
        <f t="shared" si="6"/>
        <v>22.5</v>
      </c>
      <c r="K18" s="228" t="s">
        <v>99</v>
      </c>
      <c r="L18" s="144">
        <v>119</v>
      </c>
      <c r="M18" s="164">
        <v>135</v>
      </c>
      <c r="N18" s="101">
        <f t="shared" si="5"/>
        <v>13.4</v>
      </c>
      <c r="O18" s="222">
        <f t="shared" si="2"/>
        <v>0.8</v>
      </c>
      <c r="P18" s="58">
        <v>89</v>
      </c>
      <c r="Q18" s="217">
        <f t="shared" si="3"/>
        <v>65.900000000000006</v>
      </c>
      <c r="R18" s="224">
        <v>41</v>
      </c>
    </row>
    <row r="19" spans="1:18" ht="12.75" x14ac:dyDescent="0.2">
      <c r="A19" s="219" t="s">
        <v>8</v>
      </c>
      <c r="B19" s="134">
        <v>192</v>
      </c>
      <c r="C19" s="158">
        <v>-0.5</v>
      </c>
      <c r="D19" s="220">
        <v>5.1813471502590676E-3</v>
      </c>
      <c r="E19" s="134">
        <v>165</v>
      </c>
      <c r="F19" s="158">
        <f t="shared" si="4"/>
        <v>-14.1</v>
      </c>
      <c r="G19" s="228">
        <v>39.5</v>
      </c>
      <c r="H19" s="214">
        <v>67</v>
      </c>
      <c r="I19" s="164">
        <v>96</v>
      </c>
      <c r="J19" s="158">
        <f t="shared" si="6"/>
        <v>43.3</v>
      </c>
      <c r="K19" s="228" t="s">
        <v>99</v>
      </c>
      <c r="L19" s="144">
        <v>64</v>
      </c>
      <c r="M19" s="164">
        <v>84</v>
      </c>
      <c r="N19" s="101">
        <f t="shared" si="5"/>
        <v>31.3</v>
      </c>
      <c r="O19" s="222">
        <f t="shared" si="2"/>
        <v>0.5</v>
      </c>
      <c r="P19" s="58">
        <v>46</v>
      </c>
      <c r="Q19" s="217">
        <f t="shared" si="3"/>
        <v>54.8</v>
      </c>
      <c r="R19" s="224">
        <v>26</v>
      </c>
    </row>
    <row r="20" spans="1:18" ht="12.75" x14ac:dyDescent="0.2">
      <c r="A20" s="219" t="s">
        <v>36</v>
      </c>
      <c r="B20" s="134">
        <v>1108</v>
      </c>
      <c r="C20" s="158">
        <v>28.8</v>
      </c>
      <c r="D20" s="220">
        <v>0.32851985559566788</v>
      </c>
      <c r="E20" s="134">
        <v>1448</v>
      </c>
      <c r="F20" s="158">
        <f t="shared" si="4"/>
        <v>30.7</v>
      </c>
      <c r="G20" s="228">
        <v>64.099999999999994</v>
      </c>
      <c r="H20" s="214">
        <v>638</v>
      </c>
      <c r="I20" s="164">
        <v>1050</v>
      </c>
      <c r="J20" s="158">
        <f t="shared" si="6"/>
        <v>64.599999999999994</v>
      </c>
      <c r="K20" s="221">
        <v>36.799999999999997</v>
      </c>
      <c r="L20" s="144">
        <v>587</v>
      </c>
      <c r="M20" s="164">
        <v>868</v>
      </c>
      <c r="N20" s="101">
        <f t="shared" si="5"/>
        <v>47.9</v>
      </c>
      <c r="O20" s="222">
        <f t="shared" si="2"/>
        <v>5.4</v>
      </c>
      <c r="P20" s="58">
        <v>613</v>
      </c>
      <c r="Q20" s="217">
        <f t="shared" si="3"/>
        <v>70.599999999999994</v>
      </c>
      <c r="R20" s="224">
        <v>88</v>
      </c>
    </row>
    <row r="21" spans="1:18" ht="12.75" x14ac:dyDescent="0.2">
      <c r="A21" s="219" t="s">
        <v>37</v>
      </c>
      <c r="B21" s="134">
        <v>813</v>
      </c>
      <c r="C21" s="158">
        <v>4.9000000000000004</v>
      </c>
      <c r="D21" s="220">
        <v>0.22878228782287824</v>
      </c>
      <c r="E21" s="134">
        <v>1009</v>
      </c>
      <c r="F21" s="158">
        <f t="shared" si="4"/>
        <v>24.1</v>
      </c>
      <c r="G21" s="228">
        <v>55.8</v>
      </c>
      <c r="H21" s="214">
        <v>507</v>
      </c>
      <c r="I21" s="164">
        <v>629</v>
      </c>
      <c r="J21" s="158">
        <f t="shared" si="6"/>
        <v>24.1</v>
      </c>
      <c r="K21" s="221">
        <v>25.8</v>
      </c>
      <c r="L21" s="144">
        <v>503</v>
      </c>
      <c r="M21" s="164">
        <v>594</v>
      </c>
      <c r="N21" s="101">
        <f t="shared" si="5"/>
        <v>18.100000000000001</v>
      </c>
      <c r="O21" s="222">
        <f t="shared" si="2"/>
        <v>3.7</v>
      </c>
      <c r="P21" s="58">
        <v>415</v>
      </c>
      <c r="Q21" s="217">
        <f t="shared" si="3"/>
        <v>69.900000000000006</v>
      </c>
      <c r="R21" s="224">
        <v>66</v>
      </c>
    </row>
    <row r="22" spans="1:18" ht="12.75" x14ac:dyDescent="0.2">
      <c r="A22" s="219" t="s">
        <v>64</v>
      </c>
      <c r="B22" s="134">
        <v>722</v>
      </c>
      <c r="C22" s="158">
        <v>26</v>
      </c>
      <c r="D22" s="220">
        <v>0</v>
      </c>
      <c r="E22" s="134">
        <v>1150</v>
      </c>
      <c r="F22" s="158">
        <f t="shared" si="4"/>
        <v>59.3</v>
      </c>
      <c r="G22" s="228">
        <v>62.9</v>
      </c>
      <c r="H22" s="214">
        <v>402</v>
      </c>
      <c r="I22" s="164">
        <v>566</v>
      </c>
      <c r="J22" s="158">
        <f t="shared" si="6"/>
        <v>40.799999999999997</v>
      </c>
      <c r="K22" s="221">
        <v>18.899999999999999</v>
      </c>
      <c r="L22" s="144">
        <v>402</v>
      </c>
      <c r="M22" s="164">
        <v>553</v>
      </c>
      <c r="N22" s="101">
        <f t="shared" si="5"/>
        <v>37.6</v>
      </c>
      <c r="O22" s="222">
        <f t="shared" si="2"/>
        <v>3.4</v>
      </c>
      <c r="P22" s="58">
        <v>402</v>
      </c>
      <c r="Q22" s="217">
        <f t="shared" si="3"/>
        <v>72.7</v>
      </c>
      <c r="R22" s="224">
        <v>90</v>
      </c>
    </row>
    <row r="23" spans="1:18" ht="12.75" x14ac:dyDescent="0.2">
      <c r="A23" s="219" t="s">
        <v>38</v>
      </c>
      <c r="B23" s="134">
        <v>1262</v>
      </c>
      <c r="C23" s="158">
        <v>8.5</v>
      </c>
      <c r="D23" s="220">
        <v>0.15689381933438987</v>
      </c>
      <c r="E23" s="134">
        <v>1263</v>
      </c>
      <c r="F23" s="158">
        <f t="shared" si="4"/>
        <v>0.1</v>
      </c>
      <c r="G23" s="228">
        <v>44.1</v>
      </c>
      <c r="H23" s="214">
        <v>847</v>
      </c>
      <c r="I23" s="164">
        <v>952</v>
      </c>
      <c r="J23" s="158">
        <f t="shared" si="6"/>
        <v>12.4</v>
      </c>
      <c r="K23" s="221">
        <v>26.2</v>
      </c>
      <c r="L23" s="144">
        <v>780</v>
      </c>
      <c r="M23" s="164">
        <v>898</v>
      </c>
      <c r="N23" s="101">
        <f t="shared" si="5"/>
        <v>15.1</v>
      </c>
      <c r="O23" s="222">
        <f t="shared" si="2"/>
        <v>5.6</v>
      </c>
      <c r="P23" s="58">
        <v>609</v>
      </c>
      <c r="Q23" s="217">
        <f t="shared" si="3"/>
        <v>67.8</v>
      </c>
      <c r="R23" s="224">
        <v>100</v>
      </c>
    </row>
    <row r="24" spans="1:18" ht="12.75" x14ac:dyDescent="0.2">
      <c r="A24" s="219" t="s">
        <v>55</v>
      </c>
      <c r="B24" s="134">
        <v>1204</v>
      </c>
      <c r="C24" s="158">
        <v>-12.1</v>
      </c>
      <c r="D24" s="220">
        <v>0.18438538205980065</v>
      </c>
      <c r="E24" s="134">
        <v>1295</v>
      </c>
      <c r="F24" s="158">
        <f t="shared" si="4"/>
        <v>7.6</v>
      </c>
      <c r="G24" s="228">
        <v>25.2</v>
      </c>
      <c r="H24" s="214">
        <v>813</v>
      </c>
      <c r="I24" s="164">
        <v>766</v>
      </c>
      <c r="J24" s="158">
        <f t="shared" si="6"/>
        <v>-5.8</v>
      </c>
      <c r="K24" s="221">
        <v>19.2</v>
      </c>
      <c r="L24" s="144">
        <v>760</v>
      </c>
      <c r="M24" s="164">
        <v>729</v>
      </c>
      <c r="N24" s="101">
        <f t="shared" si="5"/>
        <v>-4.0999999999999996</v>
      </c>
      <c r="O24" s="222">
        <f t="shared" si="2"/>
        <v>4.5</v>
      </c>
      <c r="P24" s="58">
        <v>501</v>
      </c>
      <c r="Q24" s="217">
        <f t="shared" si="3"/>
        <v>68.7</v>
      </c>
      <c r="R24" s="224">
        <v>99</v>
      </c>
    </row>
    <row r="25" spans="1:18" ht="12.75" x14ac:dyDescent="0.2">
      <c r="A25" s="219" t="s">
        <v>39</v>
      </c>
      <c r="B25" s="134">
        <v>571</v>
      </c>
      <c r="C25" s="158">
        <v>9.6</v>
      </c>
      <c r="D25" s="220">
        <v>0.21280276816608998</v>
      </c>
      <c r="E25" s="134">
        <v>962</v>
      </c>
      <c r="F25" s="158">
        <f t="shared" si="4"/>
        <v>68.5</v>
      </c>
      <c r="G25" s="228">
        <v>66</v>
      </c>
      <c r="H25" s="214">
        <v>423</v>
      </c>
      <c r="I25" s="230">
        <v>458</v>
      </c>
      <c r="J25" s="158">
        <f t="shared" si="6"/>
        <v>8.3000000000000007</v>
      </c>
      <c r="K25" s="221">
        <v>36.1</v>
      </c>
      <c r="L25" s="144">
        <v>384</v>
      </c>
      <c r="M25" s="164">
        <v>432</v>
      </c>
      <c r="N25" s="101">
        <f t="shared" si="5"/>
        <v>12.5</v>
      </c>
      <c r="O25" s="222">
        <f t="shared" si="2"/>
        <v>2.7</v>
      </c>
      <c r="P25" s="58">
        <v>280</v>
      </c>
      <c r="Q25" s="217">
        <f t="shared" si="3"/>
        <v>64.8</v>
      </c>
      <c r="R25" s="224">
        <v>73</v>
      </c>
    </row>
    <row r="26" spans="1:18" ht="12.75" x14ac:dyDescent="0.2">
      <c r="A26" s="219" t="s">
        <v>40</v>
      </c>
      <c r="B26" s="134">
        <v>449</v>
      </c>
      <c r="C26" s="158">
        <v>36.1</v>
      </c>
      <c r="D26" s="220">
        <v>0.13585746102449889</v>
      </c>
      <c r="E26" s="134">
        <v>577</v>
      </c>
      <c r="F26" s="158">
        <f t="shared" si="4"/>
        <v>28.5</v>
      </c>
      <c r="G26" s="228">
        <v>54.2</v>
      </c>
      <c r="H26" s="214">
        <v>260</v>
      </c>
      <c r="I26" s="164">
        <v>330</v>
      </c>
      <c r="J26" s="158">
        <f t="shared" si="6"/>
        <v>26.9</v>
      </c>
      <c r="K26" s="221">
        <v>30</v>
      </c>
      <c r="L26" s="144">
        <v>254</v>
      </c>
      <c r="M26" s="164">
        <v>310</v>
      </c>
      <c r="N26" s="81">
        <f>ROUND((M26-L26)*100/L26,1)</f>
        <v>22</v>
      </c>
      <c r="O26" s="222">
        <f t="shared" si="2"/>
        <v>1.9</v>
      </c>
      <c r="P26" s="58">
        <v>228</v>
      </c>
      <c r="Q26" s="217">
        <f t="shared" si="3"/>
        <v>73.5</v>
      </c>
      <c r="R26" s="224">
        <v>62</v>
      </c>
    </row>
    <row r="27" spans="1:18" ht="12.75" x14ac:dyDescent="0.2">
      <c r="A27" s="219" t="s">
        <v>41</v>
      </c>
      <c r="B27" s="134">
        <v>264</v>
      </c>
      <c r="C27" s="158">
        <v>-19.3</v>
      </c>
      <c r="D27" s="220">
        <v>0</v>
      </c>
      <c r="E27" s="133">
        <v>457</v>
      </c>
      <c r="F27" s="158">
        <f t="shared" si="4"/>
        <v>73.099999999999994</v>
      </c>
      <c r="G27" s="228">
        <v>46</v>
      </c>
      <c r="H27" s="214">
        <v>253</v>
      </c>
      <c r="I27" s="164">
        <v>309</v>
      </c>
      <c r="J27" s="158">
        <f t="shared" si="6"/>
        <v>22.1</v>
      </c>
      <c r="K27" s="221">
        <v>15.9</v>
      </c>
      <c r="L27" s="144">
        <v>246</v>
      </c>
      <c r="M27" s="164">
        <v>302</v>
      </c>
      <c r="N27" s="81">
        <f>ROUND((M27-L27)*100/L27,1)</f>
        <v>22.8</v>
      </c>
      <c r="O27" s="222">
        <f t="shared" si="2"/>
        <v>1.9</v>
      </c>
      <c r="P27" s="58">
        <v>186</v>
      </c>
      <c r="Q27" s="217">
        <f t="shared" si="3"/>
        <v>61.6</v>
      </c>
      <c r="R27" s="218">
        <v>52</v>
      </c>
    </row>
    <row r="28" spans="1:18" ht="12.75" x14ac:dyDescent="0.2">
      <c r="A28" s="219" t="s">
        <v>42</v>
      </c>
      <c r="B28" s="134">
        <v>814</v>
      </c>
      <c r="C28" s="158">
        <v>31.5</v>
      </c>
      <c r="D28" s="220">
        <v>0.14987714987714987</v>
      </c>
      <c r="E28" s="133">
        <v>892</v>
      </c>
      <c r="F28" s="158">
        <f t="shared" si="4"/>
        <v>9.6</v>
      </c>
      <c r="G28" s="228">
        <v>54.7</v>
      </c>
      <c r="H28" s="214">
        <v>529</v>
      </c>
      <c r="I28" s="164">
        <v>591</v>
      </c>
      <c r="J28" s="158">
        <f t="shared" si="6"/>
        <v>11.7</v>
      </c>
      <c r="K28" s="221">
        <v>28.3</v>
      </c>
      <c r="L28" s="144">
        <v>518</v>
      </c>
      <c r="M28" s="164">
        <v>570</v>
      </c>
      <c r="N28" s="81">
        <f>ROUND((M28-L28)*100/L28,1)</f>
        <v>10</v>
      </c>
      <c r="O28" s="222">
        <f t="shared" si="2"/>
        <v>3.5</v>
      </c>
      <c r="P28" s="58">
        <v>396</v>
      </c>
      <c r="Q28" s="217">
        <f t="shared" si="3"/>
        <v>69.5</v>
      </c>
      <c r="R28" s="218">
        <v>82</v>
      </c>
    </row>
    <row r="29" spans="1:18" ht="12.75" x14ac:dyDescent="0.2">
      <c r="A29" s="219" t="s">
        <v>43</v>
      </c>
      <c r="B29" s="134">
        <v>496</v>
      </c>
      <c r="C29" s="158">
        <v>13.2</v>
      </c>
      <c r="D29" s="220">
        <v>0.33266129032258063</v>
      </c>
      <c r="E29" s="133">
        <v>591</v>
      </c>
      <c r="F29" s="158">
        <f t="shared" si="4"/>
        <v>19.2</v>
      </c>
      <c r="G29" s="228">
        <v>59.9</v>
      </c>
      <c r="H29" s="214">
        <v>445</v>
      </c>
      <c r="I29" s="164">
        <v>496</v>
      </c>
      <c r="J29" s="158">
        <f t="shared" si="6"/>
        <v>11.5</v>
      </c>
      <c r="K29" s="221">
        <v>27.8</v>
      </c>
      <c r="L29" s="144">
        <v>432</v>
      </c>
      <c r="M29" s="164">
        <v>473</v>
      </c>
      <c r="N29" s="81">
        <f>ROUND((M29-L29)*100/L29,1)</f>
        <v>9.5</v>
      </c>
      <c r="O29" s="222">
        <f t="shared" si="2"/>
        <v>2.9</v>
      </c>
      <c r="P29" s="58">
        <v>329</v>
      </c>
      <c r="Q29" s="217">
        <f t="shared" si="3"/>
        <v>69.599999999999994</v>
      </c>
      <c r="R29" s="218">
        <v>80</v>
      </c>
    </row>
    <row r="30" spans="1:18" ht="12.75" x14ac:dyDescent="0.2">
      <c r="A30" s="219" t="s">
        <v>44</v>
      </c>
      <c r="B30" s="233">
        <v>1291</v>
      </c>
      <c r="C30" s="158">
        <v>23.4</v>
      </c>
      <c r="D30" s="220">
        <v>0.15426356589147286</v>
      </c>
      <c r="E30" s="133">
        <v>1512</v>
      </c>
      <c r="F30" s="158">
        <f t="shared" si="4"/>
        <v>17.100000000000001</v>
      </c>
      <c r="G30" s="228">
        <v>51.8</v>
      </c>
      <c r="H30" s="214">
        <v>692</v>
      </c>
      <c r="I30" s="164">
        <v>836</v>
      </c>
      <c r="J30" s="158">
        <f t="shared" si="6"/>
        <v>20.8</v>
      </c>
      <c r="K30" s="221">
        <v>32.4</v>
      </c>
      <c r="L30" s="144">
        <v>664</v>
      </c>
      <c r="M30" s="164">
        <v>769</v>
      </c>
      <c r="N30" s="234">
        <f>ROUND((M30-L30)*100/L30,1)</f>
        <v>15.8</v>
      </c>
      <c r="O30" s="222">
        <f t="shared" si="2"/>
        <v>4.8</v>
      </c>
      <c r="P30" s="58">
        <v>532</v>
      </c>
      <c r="Q30" s="217">
        <f t="shared" si="3"/>
        <v>69.2</v>
      </c>
      <c r="R30" s="218">
        <v>86</v>
      </c>
    </row>
    <row r="31" spans="1:18" s="81" customFormat="1" ht="4.5" customHeight="1" x14ac:dyDescent="0.2">
      <c r="A31" s="219"/>
      <c r="B31" s="134"/>
      <c r="C31" s="158"/>
      <c r="D31" s="220"/>
      <c r="E31" s="133"/>
      <c r="F31" s="158"/>
      <c r="G31" s="228"/>
      <c r="H31" s="214"/>
      <c r="I31" s="164"/>
      <c r="J31" s="158"/>
      <c r="K31" s="221"/>
      <c r="L31" s="144"/>
      <c r="M31" s="164"/>
      <c r="N31" s="234"/>
      <c r="O31" s="222"/>
      <c r="P31" s="58"/>
      <c r="Q31" s="217"/>
      <c r="R31" s="218"/>
    </row>
    <row r="32" spans="1:18" s="283" customFormat="1" ht="12.75" x14ac:dyDescent="0.2">
      <c r="A32" s="269" t="s">
        <v>105</v>
      </c>
      <c r="B32" s="270"/>
      <c r="C32" s="271"/>
      <c r="D32" s="272"/>
      <c r="E32" s="270"/>
      <c r="F32" s="271"/>
      <c r="G32" s="273"/>
      <c r="H32" s="274"/>
      <c r="I32" s="275"/>
      <c r="J32" s="271"/>
      <c r="K32" s="276"/>
      <c r="L32" s="277">
        <v>2902</v>
      </c>
      <c r="M32" s="278">
        <v>3308</v>
      </c>
      <c r="N32" s="179">
        <f>ROUND((M32-L32)*100/L32,1)</f>
        <v>14</v>
      </c>
      <c r="O32" s="279">
        <f>ROUND((M32/M$36)*100,1)</f>
        <v>20.399999999999999</v>
      </c>
      <c r="P32" s="280">
        <v>2208</v>
      </c>
      <c r="Q32" s="281">
        <f>ROUND((P32/M32)*100,1)</f>
        <v>66.7</v>
      </c>
      <c r="R32" s="282">
        <v>147</v>
      </c>
    </row>
    <row r="33" spans="1:18" ht="12.75" x14ac:dyDescent="0.2">
      <c r="A33" s="219" t="s">
        <v>106</v>
      </c>
      <c r="B33" s="134">
        <v>1798</v>
      </c>
      <c r="C33" s="158">
        <v>11.3</v>
      </c>
      <c r="D33" s="220">
        <v>9.4549499443826471E-2</v>
      </c>
      <c r="E33" s="134">
        <v>2141</v>
      </c>
      <c r="F33" s="158">
        <f>ROUND(((E33-B33)/B33)*100,1)</f>
        <v>19.100000000000001</v>
      </c>
      <c r="G33" s="213">
        <v>60</v>
      </c>
      <c r="H33" s="214">
        <v>1167</v>
      </c>
      <c r="I33" s="164">
        <v>1367</v>
      </c>
      <c r="J33" s="158">
        <f>ROUND((I33-H33)*100/H33,1)</f>
        <v>17.100000000000001</v>
      </c>
      <c r="K33" s="221">
        <v>23.6</v>
      </c>
      <c r="L33" s="145"/>
      <c r="M33" s="225"/>
      <c r="N33" s="153"/>
      <c r="O33" s="226"/>
      <c r="P33" s="59"/>
      <c r="Q33" s="254"/>
      <c r="R33" s="255"/>
    </row>
    <row r="34" spans="1:18" ht="12.75" x14ac:dyDescent="0.2">
      <c r="A34" s="219" t="s">
        <v>107</v>
      </c>
      <c r="B34" s="134">
        <v>770</v>
      </c>
      <c r="C34" s="158">
        <v>-6.8</v>
      </c>
      <c r="D34" s="220">
        <v>0.26103896103896101</v>
      </c>
      <c r="E34" s="134">
        <v>789</v>
      </c>
      <c r="F34" s="158">
        <f>ROUND(((E34-B34)/B34)*100,1)</f>
        <v>2.5</v>
      </c>
      <c r="G34" s="228">
        <v>11.7</v>
      </c>
      <c r="H34" s="214">
        <v>591</v>
      </c>
      <c r="I34" s="164">
        <v>597</v>
      </c>
      <c r="J34" s="158">
        <f>ROUND((I34-H34)*100/H34,1)</f>
        <v>1</v>
      </c>
      <c r="K34" s="228" t="s">
        <v>99</v>
      </c>
      <c r="L34" s="145"/>
      <c r="M34" s="231"/>
      <c r="N34" s="232"/>
      <c r="O34" s="226"/>
      <c r="P34" s="59"/>
      <c r="Q34" s="254"/>
      <c r="R34" s="255"/>
    </row>
    <row r="35" spans="1:18" ht="12.75" x14ac:dyDescent="0.2">
      <c r="A35" s="219" t="s">
        <v>108</v>
      </c>
      <c r="B35" s="233">
        <v>1712</v>
      </c>
      <c r="C35" s="158">
        <v>10.8</v>
      </c>
      <c r="D35" s="220">
        <v>0.13434579439252337</v>
      </c>
      <c r="E35" s="133">
        <v>2052</v>
      </c>
      <c r="F35" s="158">
        <f t="shared" si="4"/>
        <v>19.899999999999999</v>
      </c>
      <c r="G35" s="228">
        <v>64.8</v>
      </c>
      <c r="H35" s="233">
        <v>1007</v>
      </c>
      <c r="I35" s="235">
        <v>1334</v>
      </c>
      <c r="J35" s="158">
        <f t="shared" si="6"/>
        <v>32.5</v>
      </c>
      <c r="K35" s="221">
        <v>31.6</v>
      </c>
      <c r="L35" s="146"/>
      <c r="M35" s="236"/>
      <c r="N35" s="237"/>
      <c r="O35" s="226"/>
      <c r="P35" s="59"/>
      <c r="Q35" s="254"/>
      <c r="R35" s="255"/>
    </row>
    <row r="36" spans="1:18" x14ac:dyDescent="0.25">
      <c r="A36" s="238" t="s">
        <v>17</v>
      </c>
      <c r="B36" s="239">
        <v>22645</v>
      </c>
      <c r="C36" s="240">
        <v>7.5</v>
      </c>
      <c r="D36" s="241">
        <v>17</v>
      </c>
      <c r="E36" s="242">
        <v>28250</v>
      </c>
      <c r="F36" s="268">
        <f t="shared" si="4"/>
        <v>24.8</v>
      </c>
      <c r="G36" s="244">
        <v>55</v>
      </c>
      <c r="H36" s="245">
        <v>14829</v>
      </c>
      <c r="I36" s="242">
        <f>SUM(I4:I35)</f>
        <v>17197</v>
      </c>
      <c r="J36" s="243">
        <f t="shared" si="6"/>
        <v>16</v>
      </c>
      <c r="K36" s="246">
        <v>28</v>
      </c>
      <c r="L36" s="98">
        <f>SUM(L4:L35)</f>
        <v>14275</v>
      </c>
      <c r="M36" s="99">
        <f>SUM(M4:M35)</f>
        <v>16178</v>
      </c>
      <c r="N36" s="247">
        <f>ROUND(((M36-L36)/L36)*100,1)</f>
        <v>13.3</v>
      </c>
      <c r="O36" s="93">
        <v>100</v>
      </c>
      <c r="P36" s="131">
        <f>SUM(P4:P35)</f>
        <v>11040</v>
      </c>
      <c r="Q36" s="138">
        <f>ROUND((P36/M36)*100,1)</f>
        <v>68.2</v>
      </c>
      <c r="R36" s="248">
        <v>277</v>
      </c>
    </row>
    <row r="37" spans="1:18" ht="12.75" x14ac:dyDescent="0.2">
      <c r="A37" s="152" t="s">
        <v>127</v>
      </c>
      <c r="B37" s="152"/>
      <c r="C37" s="152"/>
      <c r="D37" s="152"/>
      <c r="E37" s="152"/>
      <c r="F37" s="152"/>
      <c r="G37" s="152"/>
      <c r="H37" s="152"/>
      <c r="I37" s="249"/>
      <c r="J37" s="152"/>
      <c r="K37" s="152"/>
      <c r="L37" s="20"/>
      <c r="M37" s="20"/>
      <c r="N37" s="152"/>
      <c r="O37" s="152"/>
      <c r="P37" s="152"/>
      <c r="Q37" s="152"/>
      <c r="R37" s="5"/>
    </row>
    <row r="38" spans="1:18" ht="12.75" x14ac:dyDescent="0.2">
      <c r="A38" s="72" t="s">
        <v>77</v>
      </c>
      <c r="B38" s="250"/>
      <c r="C38" s="250"/>
      <c r="D38" s="250"/>
      <c r="E38" s="120"/>
      <c r="F38" s="136"/>
      <c r="G38" s="136"/>
      <c r="H38" s="136"/>
      <c r="I38" s="136"/>
      <c r="J38" s="136"/>
      <c r="K38" s="136"/>
      <c r="L38" s="20"/>
      <c r="M38" s="20"/>
      <c r="N38" s="136"/>
      <c r="O38" s="136"/>
      <c r="P38" s="136"/>
      <c r="Q38" s="136"/>
      <c r="R38" s="5"/>
    </row>
    <row r="39" spans="1:18" x14ac:dyDescent="0.2">
      <c r="A39" s="11" t="s">
        <v>69</v>
      </c>
      <c r="B39" s="251"/>
      <c r="C39" s="251"/>
      <c r="D39" s="252"/>
      <c r="E39" s="20"/>
      <c r="F39" s="20"/>
      <c r="G39" s="20"/>
      <c r="H39" s="20"/>
      <c r="I39" s="20"/>
      <c r="J39" s="20"/>
      <c r="K39" s="20"/>
      <c r="N39" s="20"/>
      <c r="O39" s="96"/>
      <c r="P39" s="97"/>
      <c r="Q39" s="97"/>
    </row>
    <row r="40" spans="1:18" x14ac:dyDescent="0.2">
      <c r="A40" s="136" t="s">
        <v>161</v>
      </c>
      <c r="B40" s="251"/>
      <c r="C40" s="251"/>
      <c r="D40" s="252"/>
      <c r="E40" s="20"/>
      <c r="F40" s="20"/>
      <c r="G40" s="20"/>
      <c r="H40" s="20"/>
      <c r="I40" s="20"/>
      <c r="J40" s="20"/>
      <c r="K40" s="20"/>
      <c r="N40" s="20"/>
      <c r="O40" s="20"/>
      <c r="P40" s="19"/>
      <c r="Q40" s="19"/>
    </row>
  </sheetData>
  <mergeCells count="4">
    <mergeCell ref="A2:A3"/>
    <mergeCell ref="B2:G2"/>
    <mergeCell ref="H2:K2"/>
    <mergeCell ref="L2:Q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H45"/>
  <sheetViews>
    <sheetView zoomScale="130" zoomScaleNormal="130" workbookViewId="0">
      <selection activeCell="B40" sqref="B40"/>
    </sheetView>
  </sheetViews>
  <sheetFormatPr baseColWidth="10" defaultRowHeight="12.75" x14ac:dyDescent="0.2"/>
  <cols>
    <col min="1" max="1" width="5.7109375" style="81" customWidth="1"/>
    <col min="2" max="2" width="59.42578125" style="81" customWidth="1"/>
    <col min="3" max="4" width="11.42578125" style="81"/>
    <col min="5" max="6" width="11.42578125" style="157"/>
    <col min="7" max="12" width="11.42578125" style="81"/>
    <col min="13" max="13" width="12" style="81" bestFit="1" customWidth="1"/>
    <col min="14" max="18" width="11.42578125" style="81"/>
    <col min="21" max="21" width="12.7109375" customWidth="1"/>
    <col min="22" max="22" width="10" customWidth="1"/>
    <col min="25" max="25" width="10.42578125" customWidth="1"/>
  </cols>
  <sheetData>
    <row r="1" spans="1:20" ht="13.5" thickBot="1" x14ac:dyDescent="0.25">
      <c r="A1" s="110" t="s">
        <v>162</v>
      </c>
      <c r="B1" s="45"/>
      <c r="C1" s="110"/>
      <c r="D1" s="110"/>
      <c r="E1" s="288"/>
      <c r="F1" s="288"/>
      <c r="G1" s="95"/>
      <c r="H1" s="95"/>
      <c r="I1" s="110"/>
      <c r="J1" s="110"/>
      <c r="K1" s="110"/>
      <c r="L1" s="107"/>
      <c r="M1" s="266"/>
      <c r="N1" s="289"/>
      <c r="O1" s="289"/>
      <c r="P1" s="95"/>
      <c r="Q1" s="290"/>
      <c r="R1" s="290"/>
      <c r="S1" s="15"/>
    </row>
    <row r="2" spans="1:20" s="81" customFormat="1" ht="14.25" customHeight="1" thickTop="1" thickBot="1" x14ac:dyDescent="0.25">
      <c r="A2" s="95"/>
      <c r="B2" s="292"/>
      <c r="C2" s="95"/>
      <c r="D2" s="95"/>
      <c r="E2" s="350" t="s">
        <v>10</v>
      </c>
      <c r="F2" s="351"/>
      <c r="G2" s="351"/>
      <c r="H2" s="352"/>
      <c r="I2" s="353" t="s">
        <v>115</v>
      </c>
      <c r="J2" s="354"/>
      <c r="K2" s="354"/>
      <c r="L2" s="354"/>
      <c r="M2" s="354"/>
      <c r="N2" s="350" t="s">
        <v>116</v>
      </c>
      <c r="O2" s="351"/>
      <c r="P2" s="351"/>
      <c r="Q2" s="351"/>
      <c r="R2" s="351"/>
      <c r="S2" s="352"/>
      <c r="T2" s="234"/>
    </row>
    <row r="3" spans="1:20" ht="86.25" thickTop="1" x14ac:dyDescent="0.2">
      <c r="A3" s="175" t="s">
        <v>163</v>
      </c>
      <c r="B3" s="177" t="s">
        <v>14</v>
      </c>
      <c r="C3" s="293" t="s">
        <v>65</v>
      </c>
      <c r="D3" s="177" t="s">
        <v>60</v>
      </c>
      <c r="E3" s="291" t="s">
        <v>88</v>
      </c>
      <c r="F3" s="291" t="s">
        <v>87</v>
      </c>
      <c r="G3" s="291" t="s">
        <v>57</v>
      </c>
      <c r="H3" s="291" t="s">
        <v>110</v>
      </c>
      <c r="I3" s="176" t="s">
        <v>109</v>
      </c>
      <c r="J3" s="177" t="s">
        <v>63</v>
      </c>
      <c r="K3" s="176" t="s">
        <v>87</v>
      </c>
      <c r="L3" s="114" t="s">
        <v>57</v>
      </c>
      <c r="M3" s="178" t="s">
        <v>59</v>
      </c>
      <c r="N3" s="46" t="s">
        <v>13</v>
      </c>
      <c r="O3" s="46" t="s">
        <v>46</v>
      </c>
      <c r="P3" s="70" t="s">
        <v>47</v>
      </c>
      <c r="Q3" s="109" t="s">
        <v>58</v>
      </c>
      <c r="R3" s="264" t="s">
        <v>101</v>
      </c>
      <c r="S3" s="294" t="s">
        <v>89</v>
      </c>
    </row>
    <row r="4" spans="1:20" x14ac:dyDescent="0.2">
      <c r="A4" s="196">
        <v>6</v>
      </c>
      <c r="B4" s="12" t="s">
        <v>154</v>
      </c>
      <c r="C4" s="115">
        <v>2021</v>
      </c>
      <c r="D4" s="71"/>
      <c r="E4" s="132">
        <v>8918</v>
      </c>
      <c r="F4" s="180">
        <v>70</v>
      </c>
      <c r="G4" s="180">
        <v>31.6</v>
      </c>
      <c r="H4" s="180">
        <v>72.2</v>
      </c>
      <c r="I4" s="180">
        <v>75.2</v>
      </c>
      <c r="J4" s="140">
        <v>4078</v>
      </c>
      <c r="K4" s="180">
        <v>37.4</v>
      </c>
      <c r="L4" s="180">
        <v>25.2</v>
      </c>
      <c r="M4" s="92">
        <v>26</v>
      </c>
      <c r="N4" s="140">
        <v>2695</v>
      </c>
      <c r="O4" s="162">
        <v>953</v>
      </c>
      <c r="P4" s="162">
        <v>430</v>
      </c>
      <c r="Q4" s="162">
        <v>66.099999999999994</v>
      </c>
      <c r="R4" s="92">
        <f>ROUND((N4/N$37)*100,1)</f>
        <v>24.4</v>
      </c>
      <c r="S4" s="258">
        <v>39.9</v>
      </c>
    </row>
    <row r="5" spans="1:20" x14ac:dyDescent="0.2">
      <c r="A5" s="15">
        <v>4</v>
      </c>
      <c r="B5" s="43" t="s">
        <v>153</v>
      </c>
      <c r="C5" s="116"/>
      <c r="D5" s="47"/>
      <c r="E5" s="141">
        <v>3927</v>
      </c>
      <c r="F5" s="181">
        <v>50.9</v>
      </c>
      <c r="G5" s="181">
        <v>13.9</v>
      </c>
      <c r="H5" s="181">
        <v>76.400000000000006</v>
      </c>
      <c r="I5" s="181">
        <v>79.8</v>
      </c>
      <c r="J5" s="141">
        <v>1915</v>
      </c>
      <c r="K5" s="181">
        <v>33</v>
      </c>
      <c r="L5" s="181">
        <v>11.8</v>
      </c>
      <c r="M5" s="67">
        <v>26</v>
      </c>
      <c r="N5" s="141">
        <v>1327</v>
      </c>
      <c r="O5" s="161">
        <v>362</v>
      </c>
      <c r="P5" s="161">
        <v>226</v>
      </c>
      <c r="Q5" s="161">
        <v>69.3</v>
      </c>
      <c r="R5" s="67">
        <f>ROUND((N5/N$37)*100,1)</f>
        <v>12</v>
      </c>
      <c r="S5" s="259">
        <v>34.299999999999997</v>
      </c>
    </row>
    <row r="6" spans="1:20" x14ac:dyDescent="0.2">
      <c r="A6" s="160">
        <v>3</v>
      </c>
      <c r="B6" s="295" t="s">
        <v>56</v>
      </c>
      <c r="C6" s="190">
        <v>2022</v>
      </c>
      <c r="D6" s="191"/>
      <c r="E6" s="192">
        <v>2330</v>
      </c>
      <c r="F6" s="193">
        <v>34.1</v>
      </c>
      <c r="G6" s="193">
        <v>8.1999999999999993</v>
      </c>
      <c r="H6" s="193">
        <v>98.3</v>
      </c>
      <c r="I6" s="193">
        <v>99.1</v>
      </c>
      <c r="J6" s="194">
        <v>1432</v>
      </c>
      <c r="K6" s="193">
        <v>24.3</v>
      </c>
      <c r="L6" s="193">
        <v>8.9</v>
      </c>
      <c r="M6" s="94">
        <v>28</v>
      </c>
      <c r="N6" s="194">
        <v>1084</v>
      </c>
      <c r="O6" s="160">
        <v>219</v>
      </c>
      <c r="P6" s="160">
        <v>129</v>
      </c>
      <c r="Q6" s="160">
        <v>75.7</v>
      </c>
      <c r="R6" s="94">
        <f>ROUND((N6/N$37)*100,1)</f>
        <v>9.8000000000000007</v>
      </c>
      <c r="S6" s="260">
        <v>4.7</v>
      </c>
      <c r="T6" s="234"/>
    </row>
    <row r="7" spans="1:20" s="283" customFormat="1" x14ac:dyDescent="0.2">
      <c r="A7" s="296"/>
      <c r="B7" s="317" t="s">
        <v>117</v>
      </c>
      <c r="C7" s="297"/>
      <c r="D7" s="298"/>
      <c r="E7" s="299">
        <f>SUM(E4:E6)</f>
        <v>15175</v>
      </c>
      <c r="F7" s="303">
        <v>58.3</v>
      </c>
      <c r="G7" s="300">
        <f>G4+G5+G6</f>
        <v>53.7</v>
      </c>
      <c r="H7" s="300">
        <v>77.3</v>
      </c>
      <c r="I7" s="300">
        <v>80.099999999999994</v>
      </c>
      <c r="J7" s="301">
        <f>SUM(J4:J6)</f>
        <v>7425</v>
      </c>
      <c r="K7" s="300">
        <v>37.5</v>
      </c>
      <c r="L7" s="300">
        <f>L4+L5+L6</f>
        <v>45.9</v>
      </c>
      <c r="M7" s="302">
        <v>28</v>
      </c>
      <c r="N7" s="301">
        <f>SUM(N4:N6)</f>
        <v>5106</v>
      </c>
      <c r="O7" s="296">
        <f>SUM(O4:O6)</f>
        <v>1534</v>
      </c>
      <c r="P7" s="296">
        <f>SUM(P4:P6)</f>
        <v>785</v>
      </c>
      <c r="Q7" s="296">
        <f>ROUND((N7/J7)*100,1)</f>
        <v>68.8</v>
      </c>
      <c r="R7" s="302">
        <f>SUM(R4:R6)</f>
        <v>46.2</v>
      </c>
      <c r="S7" s="320">
        <v>15.1</v>
      </c>
      <c r="T7" s="319"/>
    </row>
    <row r="8" spans="1:20" x14ac:dyDescent="0.2">
      <c r="A8" s="5">
        <v>5</v>
      </c>
      <c r="B8" s="12" t="s">
        <v>152</v>
      </c>
      <c r="C8" s="117">
        <v>2021</v>
      </c>
      <c r="D8" s="65"/>
      <c r="E8" s="132">
        <v>1331</v>
      </c>
      <c r="F8" s="181">
        <v>19.2</v>
      </c>
      <c r="G8" s="181">
        <v>4.7</v>
      </c>
      <c r="H8" s="181">
        <v>60.5</v>
      </c>
      <c r="I8" s="181">
        <v>64.7</v>
      </c>
      <c r="J8" s="141">
        <v>857</v>
      </c>
      <c r="K8" s="181">
        <v>29.7</v>
      </c>
      <c r="L8" s="181">
        <v>5.3</v>
      </c>
      <c r="M8" s="67">
        <v>27</v>
      </c>
      <c r="N8" s="141">
        <v>621</v>
      </c>
      <c r="O8" s="161">
        <v>81</v>
      </c>
      <c r="P8" s="161">
        <v>155</v>
      </c>
      <c r="Q8" s="161">
        <v>72.5</v>
      </c>
      <c r="R8" s="67">
        <f t="shared" ref="R8:R14" si="0">ROUND((N8/N$37)*100,1)</f>
        <v>5.6</v>
      </c>
      <c r="S8" s="259">
        <v>3.2</v>
      </c>
    </row>
    <row r="9" spans="1:20" x14ac:dyDescent="0.2">
      <c r="A9" s="5">
        <v>4</v>
      </c>
      <c r="B9" s="5" t="s">
        <v>9</v>
      </c>
      <c r="C9" s="117">
        <v>2013</v>
      </c>
      <c r="D9" s="65"/>
      <c r="E9" s="132">
        <v>283</v>
      </c>
      <c r="F9" s="181">
        <v>-53.6</v>
      </c>
      <c r="G9" s="181">
        <v>1</v>
      </c>
      <c r="H9" s="181">
        <v>66.400000000000006</v>
      </c>
      <c r="I9" s="181">
        <v>68.5</v>
      </c>
      <c r="J9" s="141">
        <v>433</v>
      </c>
      <c r="K9" s="181">
        <v>-33.5</v>
      </c>
      <c r="L9" s="181">
        <v>2.7</v>
      </c>
      <c r="M9" s="67">
        <v>27</v>
      </c>
      <c r="N9" s="141">
        <v>209</v>
      </c>
      <c r="O9" s="161">
        <v>158</v>
      </c>
      <c r="P9" s="161">
        <v>66</v>
      </c>
      <c r="Q9" s="161">
        <v>48.3</v>
      </c>
      <c r="R9" s="67">
        <f t="shared" si="0"/>
        <v>1.9</v>
      </c>
      <c r="S9" s="284">
        <v>5</v>
      </c>
    </row>
    <row r="10" spans="1:20" x14ac:dyDescent="0.2">
      <c r="A10" s="5">
        <v>5</v>
      </c>
      <c r="B10" s="5" t="s">
        <v>150</v>
      </c>
      <c r="C10" s="117">
        <v>2020</v>
      </c>
      <c r="D10" s="65"/>
      <c r="E10" s="132">
        <v>490</v>
      </c>
      <c r="F10" s="181">
        <v>-12.8</v>
      </c>
      <c r="G10" s="181">
        <v>1.7</v>
      </c>
      <c r="H10" s="181">
        <v>83.7</v>
      </c>
      <c r="I10" s="181">
        <v>84.1</v>
      </c>
      <c r="J10" s="141">
        <v>386</v>
      </c>
      <c r="K10" s="181">
        <v>-3.7</v>
      </c>
      <c r="L10" s="181">
        <v>2.4</v>
      </c>
      <c r="M10" s="67">
        <v>26</v>
      </c>
      <c r="N10" s="141">
        <v>292</v>
      </c>
      <c r="O10" s="161">
        <v>42</v>
      </c>
      <c r="P10" s="161">
        <v>52</v>
      </c>
      <c r="Q10" s="161">
        <v>75.599999999999994</v>
      </c>
      <c r="R10" s="67">
        <f t="shared" si="0"/>
        <v>2.6</v>
      </c>
      <c r="S10" s="259">
        <v>4.9000000000000004</v>
      </c>
    </row>
    <row r="11" spans="1:20" x14ac:dyDescent="0.2">
      <c r="A11" s="5">
        <v>5</v>
      </c>
      <c r="B11" s="5" t="s">
        <v>151</v>
      </c>
      <c r="C11" s="118">
        <v>1999</v>
      </c>
      <c r="D11" s="55"/>
      <c r="E11" s="132">
        <v>494</v>
      </c>
      <c r="F11" s="181">
        <v>23.8</v>
      </c>
      <c r="G11" s="181">
        <v>1.7</v>
      </c>
      <c r="H11" s="181">
        <v>56.3</v>
      </c>
      <c r="I11" s="181">
        <v>63.7</v>
      </c>
      <c r="J11" s="141">
        <v>369</v>
      </c>
      <c r="K11" s="181">
        <v>8.5</v>
      </c>
      <c r="L11" s="181">
        <v>2.2999999999999998</v>
      </c>
      <c r="M11" s="67">
        <v>18</v>
      </c>
      <c r="N11" s="141">
        <v>125</v>
      </c>
      <c r="O11" s="161">
        <v>167</v>
      </c>
      <c r="P11" s="161">
        <v>77</v>
      </c>
      <c r="Q11" s="256">
        <v>33.9</v>
      </c>
      <c r="R11" s="67">
        <f t="shared" si="0"/>
        <v>1.1000000000000001</v>
      </c>
      <c r="S11" s="259">
        <v>5</v>
      </c>
    </row>
    <row r="12" spans="1:20" x14ac:dyDescent="0.2">
      <c r="A12" s="15">
        <v>4</v>
      </c>
      <c r="B12" s="43" t="s">
        <v>128</v>
      </c>
      <c r="C12" s="118">
        <v>2022</v>
      </c>
      <c r="D12" s="55"/>
      <c r="E12" s="188">
        <v>583</v>
      </c>
      <c r="F12" s="181">
        <v>14.3</v>
      </c>
      <c r="G12" s="181">
        <v>2.1</v>
      </c>
      <c r="H12" s="181">
        <v>69.8</v>
      </c>
      <c r="I12" s="181">
        <v>69</v>
      </c>
      <c r="J12" s="141">
        <v>362</v>
      </c>
      <c r="K12" s="181">
        <v>25.7</v>
      </c>
      <c r="L12" s="181">
        <v>2.2000000000000002</v>
      </c>
      <c r="M12" s="67">
        <v>26</v>
      </c>
      <c r="N12" s="141">
        <v>330</v>
      </c>
      <c r="O12" s="161">
        <v>17</v>
      </c>
      <c r="P12" s="161">
        <v>15</v>
      </c>
      <c r="Q12" s="161">
        <v>91.2</v>
      </c>
      <c r="R12" s="67">
        <f t="shared" si="0"/>
        <v>3</v>
      </c>
      <c r="S12" s="259">
        <v>1.1000000000000001</v>
      </c>
    </row>
    <row r="13" spans="1:20" x14ac:dyDescent="0.2">
      <c r="A13" s="15">
        <v>6</v>
      </c>
      <c r="B13" s="43" t="s">
        <v>149</v>
      </c>
      <c r="C13" s="117">
        <v>2021</v>
      </c>
      <c r="D13" s="65"/>
      <c r="E13" s="188">
        <v>560</v>
      </c>
      <c r="F13" s="181">
        <v>49.7</v>
      </c>
      <c r="G13" s="181">
        <v>2</v>
      </c>
      <c r="H13" s="181">
        <v>95.2</v>
      </c>
      <c r="I13" s="181">
        <v>93.7</v>
      </c>
      <c r="J13" s="141">
        <v>274</v>
      </c>
      <c r="K13" s="181">
        <v>23.4</v>
      </c>
      <c r="L13" s="181">
        <v>1.7</v>
      </c>
      <c r="M13" s="67">
        <v>20</v>
      </c>
      <c r="N13" s="141">
        <v>151</v>
      </c>
      <c r="O13" s="161">
        <v>85</v>
      </c>
      <c r="P13" s="161">
        <v>38</v>
      </c>
      <c r="Q13" s="161">
        <v>55.1</v>
      </c>
      <c r="R13" s="67">
        <f t="shared" si="0"/>
        <v>1.4</v>
      </c>
      <c r="S13" s="259">
        <v>5.3</v>
      </c>
    </row>
    <row r="14" spans="1:20" x14ac:dyDescent="0.2">
      <c r="A14" s="189">
        <v>4</v>
      </c>
      <c r="B14" s="262" t="s">
        <v>129</v>
      </c>
      <c r="C14" s="190">
        <v>2012</v>
      </c>
      <c r="D14" s="191"/>
      <c r="E14" s="192">
        <v>364</v>
      </c>
      <c r="F14" s="193">
        <v>38.4</v>
      </c>
      <c r="G14" s="193">
        <v>1.3</v>
      </c>
      <c r="H14" s="193">
        <v>19.8</v>
      </c>
      <c r="I14" s="193">
        <v>21.3</v>
      </c>
      <c r="J14" s="194">
        <v>252</v>
      </c>
      <c r="K14" s="193">
        <v>23.5</v>
      </c>
      <c r="L14" s="193">
        <v>1.6</v>
      </c>
      <c r="M14" s="94">
        <v>24</v>
      </c>
      <c r="N14" s="194">
        <v>222</v>
      </c>
      <c r="O14" s="160">
        <v>20</v>
      </c>
      <c r="P14" s="160">
        <v>10</v>
      </c>
      <c r="Q14" s="160">
        <v>88.1</v>
      </c>
      <c r="R14" s="94">
        <f t="shared" si="0"/>
        <v>2</v>
      </c>
      <c r="S14" s="260">
        <v>8.1</v>
      </c>
    </row>
    <row r="15" spans="1:20" s="283" customFormat="1" x14ac:dyDescent="0.2">
      <c r="A15" s="304"/>
      <c r="B15" s="317" t="s">
        <v>118</v>
      </c>
      <c r="C15" s="305"/>
      <c r="D15" s="306"/>
      <c r="E15" s="307">
        <f>SUM(E7:E14)</f>
        <v>19280</v>
      </c>
      <c r="F15" s="308">
        <v>43.4</v>
      </c>
      <c r="G15" s="308">
        <f>SUM(G7:G14)</f>
        <v>68.2</v>
      </c>
      <c r="H15" s="308">
        <v>75.8</v>
      </c>
      <c r="I15" s="308">
        <v>77.099999999999994</v>
      </c>
      <c r="J15" s="309">
        <f>SUM(J7:J14)</f>
        <v>10358</v>
      </c>
      <c r="K15" s="308">
        <v>24.4</v>
      </c>
      <c r="L15" s="308">
        <f>SUM(L7:L14)</f>
        <v>64.099999999999994</v>
      </c>
      <c r="M15" s="310">
        <v>28</v>
      </c>
      <c r="N15" s="309">
        <f>SUM(N7:N14)</f>
        <v>7056</v>
      </c>
      <c r="O15" s="309">
        <f t="shared" ref="O15:P15" si="1">SUM(O7:O14)</f>
        <v>2104</v>
      </c>
      <c r="P15" s="309">
        <f t="shared" si="1"/>
        <v>1198</v>
      </c>
      <c r="Q15" s="304">
        <f>ROUND((N15/J15)*100,1)</f>
        <v>68.099999999999994</v>
      </c>
      <c r="R15" s="310">
        <f>SUM(R7:R14)</f>
        <v>63.800000000000004</v>
      </c>
      <c r="S15" s="318">
        <v>7</v>
      </c>
      <c r="T15" s="319"/>
    </row>
    <row r="16" spans="1:20" x14ac:dyDescent="0.2">
      <c r="A16" s="5">
        <v>5</v>
      </c>
      <c r="B16" s="5" t="s">
        <v>135</v>
      </c>
      <c r="C16" s="116">
        <v>2020</v>
      </c>
      <c r="D16" s="64"/>
      <c r="E16" s="132">
        <v>369</v>
      </c>
      <c r="F16" s="181">
        <v>0.5</v>
      </c>
      <c r="G16" s="181">
        <v>1.3</v>
      </c>
      <c r="H16" s="181">
        <v>52.3</v>
      </c>
      <c r="I16" s="181">
        <v>58.4</v>
      </c>
      <c r="J16" s="141">
        <v>249</v>
      </c>
      <c r="K16" s="181">
        <v>5.5</v>
      </c>
      <c r="L16" s="181">
        <v>1.5</v>
      </c>
      <c r="M16" s="67">
        <v>25</v>
      </c>
      <c r="N16" s="141">
        <v>182</v>
      </c>
      <c r="O16" s="161">
        <v>37</v>
      </c>
      <c r="P16" s="161">
        <v>30</v>
      </c>
      <c r="Q16" s="161">
        <v>73.099999999999994</v>
      </c>
      <c r="R16" s="67">
        <f t="shared" ref="R16:R36" si="2">ROUND((N16/N$37)*100,1)</f>
        <v>1.6</v>
      </c>
      <c r="S16" s="259">
        <v>1.3</v>
      </c>
    </row>
    <row r="17" spans="1:19" x14ac:dyDescent="0.2">
      <c r="A17" s="5">
        <v>5</v>
      </c>
      <c r="B17" s="5" t="s">
        <v>134</v>
      </c>
      <c r="C17" s="117">
        <v>2020</v>
      </c>
      <c r="D17" s="65"/>
      <c r="E17" s="132">
        <v>368</v>
      </c>
      <c r="F17" s="181">
        <v>-4.2</v>
      </c>
      <c r="G17" s="181">
        <v>1.3</v>
      </c>
      <c r="H17" s="181">
        <v>86.4</v>
      </c>
      <c r="I17" s="181">
        <v>85.7</v>
      </c>
      <c r="J17" s="141">
        <v>244</v>
      </c>
      <c r="K17" s="181">
        <v>-10.3</v>
      </c>
      <c r="L17" s="181">
        <v>1.5</v>
      </c>
      <c r="M17" s="67">
        <v>24</v>
      </c>
      <c r="N17" s="141">
        <v>164</v>
      </c>
      <c r="O17" s="161">
        <v>44</v>
      </c>
      <c r="P17" s="161">
        <v>36</v>
      </c>
      <c r="Q17" s="161">
        <v>67.2</v>
      </c>
      <c r="R17" s="67">
        <f t="shared" si="2"/>
        <v>1.5</v>
      </c>
      <c r="S17" s="259">
        <v>1.7</v>
      </c>
    </row>
    <row r="18" spans="1:19" x14ac:dyDescent="0.2">
      <c r="A18" s="5">
        <v>5</v>
      </c>
      <c r="B18" s="5" t="s">
        <v>133</v>
      </c>
      <c r="C18" s="117">
        <v>2014</v>
      </c>
      <c r="D18" s="65">
        <v>2025</v>
      </c>
      <c r="E18" s="132">
        <v>243</v>
      </c>
      <c r="F18" s="181">
        <v>-23.3</v>
      </c>
      <c r="G18" s="181">
        <v>0.9</v>
      </c>
      <c r="H18" s="181">
        <v>53.9</v>
      </c>
      <c r="I18" s="181">
        <v>50.8</v>
      </c>
      <c r="J18" s="141">
        <v>215</v>
      </c>
      <c r="K18" s="181">
        <v>2.9</v>
      </c>
      <c r="L18" s="181">
        <v>1.3</v>
      </c>
      <c r="M18" s="67">
        <v>21</v>
      </c>
      <c r="N18" s="141">
        <v>122</v>
      </c>
      <c r="O18" s="161">
        <v>51</v>
      </c>
      <c r="P18" s="161">
        <v>42</v>
      </c>
      <c r="Q18" s="161">
        <v>56.7</v>
      </c>
      <c r="R18" s="67">
        <f t="shared" si="2"/>
        <v>1.1000000000000001</v>
      </c>
      <c r="S18" s="259">
        <v>2.5</v>
      </c>
    </row>
    <row r="19" spans="1:19" x14ac:dyDescent="0.2">
      <c r="A19" s="5">
        <v>4</v>
      </c>
      <c r="B19" s="5" t="s">
        <v>136</v>
      </c>
      <c r="C19" s="116">
        <v>2014</v>
      </c>
      <c r="D19" s="64">
        <v>2024</v>
      </c>
      <c r="E19" s="132">
        <v>305</v>
      </c>
      <c r="F19" s="181">
        <v>-0.7</v>
      </c>
      <c r="G19" s="181">
        <v>1.1000000000000001</v>
      </c>
      <c r="H19" s="181">
        <v>92.8</v>
      </c>
      <c r="I19" s="181">
        <v>92.9</v>
      </c>
      <c r="J19" s="141">
        <v>212</v>
      </c>
      <c r="K19" s="181">
        <v>5.5</v>
      </c>
      <c r="L19" s="181">
        <v>1.3</v>
      </c>
      <c r="M19" s="67">
        <v>28</v>
      </c>
      <c r="N19" s="141">
        <v>162</v>
      </c>
      <c r="O19" s="161">
        <v>33</v>
      </c>
      <c r="P19" s="161">
        <v>17</v>
      </c>
      <c r="Q19" s="161">
        <v>76.400000000000006</v>
      </c>
      <c r="R19" s="67">
        <f t="shared" si="2"/>
        <v>1.5</v>
      </c>
      <c r="S19" s="259">
        <v>1.1000000000000001</v>
      </c>
    </row>
    <row r="20" spans="1:19" x14ac:dyDescent="0.2">
      <c r="A20" s="5">
        <v>5</v>
      </c>
      <c r="B20" s="12" t="s">
        <v>132</v>
      </c>
      <c r="C20" s="117">
        <v>2020</v>
      </c>
      <c r="D20" s="65">
        <v>2023</v>
      </c>
      <c r="E20" s="132">
        <v>327</v>
      </c>
      <c r="F20" s="181">
        <v>29.2</v>
      </c>
      <c r="G20" s="181">
        <v>1.2</v>
      </c>
      <c r="H20" s="181">
        <v>0.6</v>
      </c>
      <c r="I20" s="181">
        <v>2.4</v>
      </c>
      <c r="J20" s="141">
        <v>181</v>
      </c>
      <c r="K20" s="181">
        <v>-5.7</v>
      </c>
      <c r="L20" s="181">
        <v>1.1000000000000001</v>
      </c>
      <c r="M20" s="67">
        <v>23</v>
      </c>
      <c r="N20" s="141">
        <v>114</v>
      </c>
      <c r="O20" s="161">
        <v>25</v>
      </c>
      <c r="P20" s="161">
        <v>42</v>
      </c>
      <c r="Q20" s="161">
        <v>63</v>
      </c>
      <c r="R20" s="67">
        <f t="shared" si="2"/>
        <v>1</v>
      </c>
      <c r="S20" s="259">
        <v>3</v>
      </c>
    </row>
    <row r="21" spans="1:19" x14ac:dyDescent="0.2">
      <c r="A21" s="5">
        <v>5</v>
      </c>
      <c r="B21" s="5" t="s">
        <v>137</v>
      </c>
      <c r="C21" s="117">
        <v>2020</v>
      </c>
      <c r="D21" s="65"/>
      <c r="E21" s="132">
        <v>319</v>
      </c>
      <c r="F21" s="181">
        <v>16.399999999999999</v>
      </c>
      <c r="G21" s="181">
        <v>1.1000000000000001</v>
      </c>
      <c r="H21" s="181">
        <v>37</v>
      </c>
      <c r="I21" s="181">
        <v>33.5</v>
      </c>
      <c r="J21" s="141">
        <v>159</v>
      </c>
      <c r="K21" s="181">
        <v>-5.9</v>
      </c>
      <c r="L21" s="181">
        <v>1</v>
      </c>
      <c r="M21" s="67">
        <v>24</v>
      </c>
      <c r="N21" s="141">
        <v>104</v>
      </c>
      <c r="O21" s="161">
        <v>30</v>
      </c>
      <c r="P21" s="161">
        <v>25</v>
      </c>
      <c r="Q21" s="161">
        <v>65.400000000000006</v>
      </c>
      <c r="R21" s="67">
        <f t="shared" si="2"/>
        <v>0.9</v>
      </c>
      <c r="S21" s="259">
        <v>3</v>
      </c>
    </row>
    <row r="22" spans="1:19" x14ac:dyDescent="0.2">
      <c r="A22" s="5">
        <v>5</v>
      </c>
      <c r="B22" s="5" t="s">
        <v>138</v>
      </c>
      <c r="C22" s="117">
        <v>2009</v>
      </c>
      <c r="D22" s="65">
        <v>2023</v>
      </c>
      <c r="E22" s="132">
        <v>253</v>
      </c>
      <c r="F22" s="181">
        <v>-8.3000000000000007</v>
      </c>
      <c r="G22" s="181">
        <v>0.9</v>
      </c>
      <c r="H22" s="181">
        <v>81</v>
      </c>
      <c r="I22" s="181">
        <v>81.5</v>
      </c>
      <c r="J22" s="141">
        <v>158</v>
      </c>
      <c r="K22" s="181">
        <v>-0.6</v>
      </c>
      <c r="L22" s="181">
        <v>1</v>
      </c>
      <c r="M22" s="67">
        <v>23</v>
      </c>
      <c r="N22" s="141">
        <v>106</v>
      </c>
      <c r="O22" s="161">
        <v>32</v>
      </c>
      <c r="P22" s="161">
        <v>20</v>
      </c>
      <c r="Q22" s="161">
        <v>67.099999999999994</v>
      </c>
      <c r="R22" s="67">
        <f t="shared" si="2"/>
        <v>1</v>
      </c>
      <c r="S22" s="259">
        <v>1.3</v>
      </c>
    </row>
    <row r="23" spans="1:19" x14ac:dyDescent="0.2">
      <c r="A23" s="15">
        <v>5</v>
      </c>
      <c r="B23" s="15" t="s">
        <v>131</v>
      </c>
      <c r="C23" s="118">
        <v>2017</v>
      </c>
      <c r="D23" s="55"/>
      <c r="E23" s="188">
        <v>176</v>
      </c>
      <c r="F23" s="181">
        <v>-18.899999999999999</v>
      </c>
      <c r="G23" s="181">
        <v>0.6</v>
      </c>
      <c r="H23" s="181">
        <v>96.6</v>
      </c>
      <c r="I23" s="181">
        <v>92.9</v>
      </c>
      <c r="J23" s="141">
        <v>158</v>
      </c>
      <c r="K23" s="181">
        <v>-14.1</v>
      </c>
      <c r="L23" s="181">
        <v>1</v>
      </c>
      <c r="M23" s="67">
        <v>20</v>
      </c>
      <c r="N23" s="141">
        <v>99</v>
      </c>
      <c r="O23" s="161">
        <v>41</v>
      </c>
      <c r="P23" s="161">
        <v>18</v>
      </c>
      <c r="Q23" s="161">
        <v>62.7</v>
      </c>
      <c r="R23" s="67">
        <f t="shared" si="2"/>
        <v>0.9</v>
      </c>
      <c r="S23" s="259">
        <v>3.7</v>
      </c>
    </row>
    <row r="24" spans="1:19" x14ac:dyDescent="0.2">
      <c r="A24" s="15">
        <v>6</v>
      </c>
      <c r="B24" s="15" t="s">
        <v>148</v>
      </c>
      <c r="C24" s="117">
        <v>2021</v>
      </c>
      <c r="D24" s="65"/>
      <c r="E24" s="188">
        <v>184</v>
      </c>
      <c r="F24" s="181">
        <v>2.2000000000000002</v>
      </c>
      <c r="G24" s="181">
        <v>0.7</v>
      </c>
      <c r="H24" s="181">
        <v>39.1</v>
      </c>
      <c r="I24" s="181">
        <v>64.599999999999994</v>
      </c>
      <c r="J24" s="141">
        <v>150</v>
      </c>
      <c r="K24" s="181">
        <v>7.1</v>
      </c>
      <c r="L24" s="181">
        <v>0.9</v>
      </c>
      <c r="M24" s="67">
        <v>22</v>
      </c>
      <c r="N24" s="141">
        <v>103</v>
      </c>
      <c r="O24" s="161">
        <v>36</v>
      </c>
      <c r="P24" s="161">
        <v>11</v>
      </c>
      <c r="Q24" s="161">
        <v>68.7</v>
      </c>
      <c r="R24" s="67">
        <f t="shared" si="2"/>
        <v>0.9</v>
      </c>
      <c r="S24" s="259">
        <v>51.2</v>
      </c>
    </row>
    <row r="25" spans="1:19" x14ac:dyDescent="0.2">
      <c r="A25" s="189">
        <v>4</v>
      </c>
      <c r="B25" s="189" t="s">
        <v>139</v>
      </c>
      <c r="C25" s="195">
        <v>2023</v>
      </c>
      <c r="D25" s="130"/>
      <c r="E25" s="192">
        <v>229</v>
      </c>
      <c r="F25" s="193">
        <v>-23.7</v>
      </c>
      <c r="G25" s="193">
        <v>0.8</v>
      </c>
      <c r="H25" s="193">
        <v>88.2</v>
      </c>
      <c r="I25" s="193">
        <v>89</v>
      </c>
      <c r="J25" s="194">
        <v>149</v>
      </c>
      <c r="K25" s="193">
        <v>-5.0999999999999996</v>
      </c>
      <c r="L25" s="193">
        <v>0.9</v>
      </c>
      <c r="M25" s="94">
        <v>27</v>
      </c>
      <c r="N25" s="194">
        <v>132</v>
      </c>
      <c r="O25" s="160">
        <v>13</v>
      </c>
      <c r="P25" s="160">
        <v>4</v>
      </c>
      <c r="Q25" s="160">
        <v>88.6</v>
      </c>
      <c r="R25" s="94">
        <f t="shared" si="2"/>
        <v>1.2</v>
      </c>
      <c r="S25" s="260">
        <v>0.9</v>
      </c>
    </row>
    <row r="26" spans="1:19" x14ac:dyDescent="0.2">
      <c r="A26" s="5">
        <v>3</v>
      </c>
      <c r="B26" s="5" t="s">
        <v>130</v>
      </c>
      <c r="C26" s="118">
        <v>2018</v>
      </c>
      <c r="D26" s="55"/>
      <c r="E26" s="132">
        <v>223</v>
      </c>
      <c r="F26" s="181">
        <v>-13.2</v>
      </c>
      <c r="G26" s="181">
        <v>0.8</v>
      </c>
      <c r="H26" s="181">
        <v>53.4</v>
      </c>
      <c r="I26" s="181">
        <v>64.3</v>
      </c>
      <c r="J26" s="141">
        <v>148</v>
      </c>
      <c r="K26" s="181">
        <v>5</v>
      </c>
      <c r="L26" s="181">
        <v>0.9</v>
      </c>
      <c r="M26" s="67">
        <v>24</v>
      </c>
      <c r="N26" s="141">
        <v>125</v>
      </c>
      <c r="O26" s="161">
        <v>10</v>
      </c>
      <c r="P26" s="161">
        <v>13</v>
      </c>
      <c r="Q26" s="161">
        <v>84.5</v>
      </c>
      <c r="R26" s="92">
        <f t="shared" si="2"/>
        <v>1.1000000000000001</v>
      </c>
      <c r="S26" s="259">
        <v>1.2</v>
      </c>
    </row>
    <row r="27" spans="1:19" x14ac:dyDescent="0.2">
      <c r="A27" s="5">
        <v>4</v>
      </c>
      <c r="B27" s="5" t="s">
        <v>140</v>
      </c>
      <c r="C27" s="117">
        <v>2017</v>
      </c>
      <c r="D27" s="65"/>
      <c r="E27" s="132">
        <v>199</v>
      </c>
      <c r="F27" s="181">
        <v>-12.7</v>
      </c>
      <c r="G27" s="181">
        <v>0.7</v>
      </c>
      <c r="H27" s="181">
        <v>13.6</v>
      </c>
      <c r="I27" s="181">
        <v>12</v>
      </c>
      <c r="J27" s="141">
        <v>145</v>
      </c>
      <c r="K27" s="181">
        <v>-2.7</v>
      </c>
      <c r="L27" s="181">
        <v>0.9</v>
      </c>
      <c r="M27" s="67">
        <v>23</v>
      </c>
      <c r="N27" s="141">
        <v>106</v>
      </c>
      <c r="O27" s="161">
        <v>28</v>
      </c>
      <c r="P27" s="161">
        <v>11</v>
      </c>
      <c r="Q27" s="161">
        <v>73.099999999999994</v>
      </c>
      <c r="R27" s="67">
        <f t="shared" si="2"/>
        <v>1</v>
      </c>
      <c r="S27" s="259">
        <v>3.4</v>
      </c>
    </row>
    <row r="28" spans="1:19" x14ac:dyDescent="0.2">
      <c r="A28" s="5">
        <v>5</v>
      </c>
      <c r="B28" s="12" t="s">
        <v>155</v>
      </c>
      <c r="C28" s="116">
        <v>2022</v>
      </c>
      <c r="D28" s="64"/>
      <c r="E28" s="132">
        <v>239</v>
      </c>
      <c r="F28" s="181">
        <v>20.7</v>
      </c>
      <c r="G28" s="181">
        <v>0.8</v>
      </c>
      <c r="H28" s="181">
        <v>1.3</v>
      </c>
      <c r="I28" s="181">
        <v>0</v>
      </c>
      <c r="J28" s="141">
        <v>136</v>
      </c>
      <c r="K28" s="181">
        <v>14.3</v>
      </c>
      <c r="L28" s="181">
        <v>0.8</v>
      </c>
      <c r="M28" s="67">
        <v>23</v>
      </c>
      <c r="N28" s="141">
        <v>82</v>
      </c>
      <c r="O28" s="161">
        <v>28</v>
      </c>
      <c r="P28" s="161">
        <v>26</v>
      </c>
      <c r="Q28" s="161">
        <v>60.3</v>
      </c>
      <c r="R28" s="67">
        <f t="shared" si="2"/>
        <v>0.7</v>
      </c>
      <c r="S28" s="259">
        <v>2.2000000000000002</v>
      </c>
    </row>
    <row r="29" spans="1:19" x14ac:dyDescent="0.2">
      <c r="A29" s="5">
        <v>5</v>
      </c>
      <c r="B29" s="5" t="s">
        <v>141</v>
      </c>
      <c r="C29" s="117">
        <v>2018</v>
      </c>
      <c r="D29" s="65"/>
      <c r="E29" s="132">
        <v>195</v>
      </c>
      <c r="F29" s="181">
        <v>2.6</v>
      </c>
      <c r="G29" s="181">
        <v>0.7</v>
      </c>
      <c r="H29" s="181">
        <v>1</v>
      </c>
      <c r="I29" s="181">
        <v>0.7</v>
      </c>
      <c r="J29" s="141">
        <v>136</v>
      </c>
      <c r="K29" s="181">
        <v>20.399999999999999</v>
      </c>
      <c r="L29" s="181">
        <v>0.8</v>
      </c>
      <c r="M29" s="67">
        <v>22</v>
      </c>
      <c r="N29" s="141">
        <v>71</v>
      </c>
      <c r="O29" s="161">
        <v>37</v>
      </c>
      <c r="P29" s="161">
        <v>28</v>
      </c>
      <c r="Q29" s="161">
        <v>52.2</v>
      </c>
      <c r="R29" s="67">
        <f t="shared" si="2"/>
        <v>0.6</v>
      </c>
      <c r="S29" s="259">
        <v>3.5</v>
      </c>
    </row>
    <row r="30" spans="1:19" x14ac:dyDescent="0.2">
      <c r="A30" s="5">
        <v>4</v>
      </c>
      <c r="B30" s="5" t="s">
        <v>142</v>
      </c>
      <c r="C30" s="116">
        <v>2022</v>
      </c>
      <c r="D30" s="64"/>
      <c r="E30" s="132">
        <v>157</v>
      </c>
      <c r="F30" s="181">
        <v>-33.200000000000003</v>
      </c>
      <c r="G30" s="181">
        <v>0.6</v>
      </c>
      <c r="H30" s="181">
        <v>81.5</v>
      </c>
      <c r="I30" s="181">
        <v>77</v>
      </c>
      <c r="J30" s="141">
        <v>118</v>
      </c>
      <c r="K30" s="181">
        <v>-29.3</v>
      </c>
      <c r="L30" s="181">
        <v>0.7</v>
      </c>
      <c r="M30" s="67">
        <v>24</v>
      </c>
      <c r="N30" s="141">
        <v>112</v>
      </c>
      <c r="O30" s="161">
        <v>4</v>
      </c>
      <c r="P30" s="161">
        <v>2</v>
      </c>
      <c r="Q30" s="161">
        <v>94.9</v>
      </c>
      <c r="R30" s="67">
        <f t="shared" si="2"/>
        <v>1</v>
      </c>
      <c r="S30" s="259">
        <v>1.7</v>
      </c>
    </row>
    <row r="31" spans="1:19" x14ac:dyDescent="0.2">
      <c r="A31" s="5">
        <v>5</v>
      </c>
      <c r="B31" s="5" t="s">
        <v>143</v>
      </c>
      <c r="C31" s="117">
        <v>2015</v>
      </c>
      <c r="D31" s="65">
        <v>2024</v>
      </c>
      <c r="E31" s="132">
        <v>150</v>
      </c>
      <c r="F31" s="181">
        <v>-28.5</v>
      </c>
      <c r="G31" s="181">
        <v>0.4</v>
      </c>
      <c r="H31" s="181">
        <v>98</v>
      </c>
      <c r="I31" s="181">
        <v>91</v>
      </c>
      <c r="J31" s="141">
        <v>114</v>
      </c>
      <c r="K31" s="181">
        <v>12.9</v>
      </c>
      <c r="L31" s="181">
        <v>0.7</v>
      </c>
      <c r="M31" s="67">
        <v>16</v>
      </c>
      <c r="N31" s="141">
        <v>46</v>
      </c>
      <c r="O31" s="161">
        <v>36</v>
      </c>
      <c r="P31" s="161">
        <v>32</v>
      </c>
      <c r="Q31" s="161">
        <v>40.4</v>
      </c>
      <c r="R31" s="67">
        <f t="shared" si="2"/>
        <v>0.4</v>
      </c>
      <c r="S31" s="259">
        <v>2.6</v>
      </c>
    </row>
    <row r="32" spans="1:19" x14ac:dyDescent="0.2">
      <c r="A32" s="5">
        <v>4</v>
      </c>
      <c r="B32" s="5" t="s">
        <v>144</v>
      </c>
      <c r="C32" s="118">
        <v>2014</v>
      </c>
      <c r="D32" s="55"/>
      <c r="E32" s="132">
        <v>151</v>
      </c>
      <c r="F32" s="181">
        <v>-12.2</v>
      </c>
      <c r="G32" s="181">
        <v>0.5</v>
      </c>
      <c r="H32" s="181">
        <v>36.4</v>
      </c>
      <c r="I32" s="181">
        <v>35.299999999999997</v>
      </c>
      <c r="J32" s="141">
        <v>104</v>
      </c>
      <c r="K32" s="181">
        <v>2</v>
      </c>
      <c r="L32" s="181">
        <v>0.6</v>
      </c>
      <c r="M32" s="67">
        <v>24</v>
      </c>
      <c r="N32" s="141">
        <v>84</v>
      </c>
      <c r="O32" s="161">
        <v>12</v>
      </c>
      <c r="P32" s="161">
        <v>8</v>
      </c>
      <c r="Q32" s="161">
        <v>80.8</v>
      </c>
      <c r="R32" s="67">
        <f t="shared" si="2"/>
        <v>0.8</v>
      </c>
      <c r="S32" s="259">
        <v>1.9</v>
      </c>
    </row>
    <row r="33" spans="1:20 16362:16362" s="81" customFormat="1" x14ac:dyDescent="0.2">
      <c r="A33" s="5">
        <v>5</v>
      </c>
      <c r="B33" s="5" t="s">
        <v>145</v>
      </c>
      <c r="C33" s="118"/>
      <c r="D33" s="55"/>
      <c r="E33" s="132">
        <v>126</v>
      </c>
      <c r="F33" s="181">
        <v>3.3</v>
      </c>
      <c r="G33" s="181">
        <v>0.4</v>
      </c>
      <c r="H33" s="181">
        <v>61.9</v>
      </c>
      <c r="I33" s="181">
        <v>64.400000000000006</v>
      </c>
      <c r="J33" s="141">
        <v>95</v>
      </c>
      <c r="K33" s="181">
        <v>10.5</v>
      </c>
      <c r="L33" s="181">
        <v>0.6</v>
      </c>
      <c r="M33" s="67">
        <v>20</v>
      </c>
      <c r="N33" s="141">
        <v>70</v>
      </c>
      <c r="O33" s="161">
        <v>10</v>
      </c>
      <c r="P33" s="161">
        <v>15</v>
      </c>
      <c r="Q33" s="161">
        <v>73.7</v>
      </c>
      <c r="R33" s="67">
        <f t="shared" si="2"/>
        <v>0.6</v>
      </c>
      <c r="S33" s="259">
        <v>4</v>
      </c>
    </row>
    <row r="34" spans="1:20 16362:16362" ht="12" customHeight="1" x14ac:dyDescent="0.2">
      <c r="A34" s="5">
        <v>5</v>
      </c>
      <c r="B34" s="5" t="s">
        <v>146</v>
      </c>
      <c r="C34" s="117">
        <v>2022</v>
      </c>
      <c r="D34" s="65"/>
      <c r="E34" s="132">
        <v>142</v>
      </c>
      <c r="F34" s="181">
        <v>-2.7</v>
      </c>
      <c r="G34" s="181">
        <v>0.5</v>
      </c>
      <c r="H34" s="181">
        <v>10.6</v>
      </c>
      <c r="I34" s="181">
        <v>13.6</v>
      </c>
      <c r="J34" s="141">
        <v>92</v>
      </c>
      <c r="K34" s="181">
        <v>-18.600000000000001</v>
      </c>
      <c r="L34" s="181">
        <v>0.6</v>
      </c>
      <c r="M34" s="67">
        <v>18</v>
      </c>
      <c r="N34" s="141">
        <v>53</v>
      </c>
      <c r="O34" s="161">
        <v>13</v>
      </c>
      <c r="P34" s="161">
        <v>26</v>
      </c>
      <c r="Q34" s="161">
        <v>57.6</v>
      </c>
      <c r="R34" s="67">
        <f t="shared" si="2"/>
        <v>0.5</v>
      </c>
      <c r="S34" s="259">
        <v>6.5</v>
      </c>
    </row>
    <row r="35" spans="1:20 16362:16362" s="81" customFormat="1" ht="12" customHeight="1" x14ac:dyDescent="0.2">
      <c r="A35" s="5">
        <v>5</v>
      </c>
      <c r="B35" s="12" t="s">
        <v>147</v>
      </c>
      <c r="C35" s="117"/>
      <c r="D35" s="65"/>
      <c r="E35" s="132">
        <v>160</v>
      </c>
      <c r="F35" s="181">
        <v>53.8</v>
      </c>
      <c r="G35" s="181">
        <v>0.6</v>
      </c>
      <c r="H35" s="181">
        <v>11.2</v>
      </c>
      <c r="I35" s="181">
        <v>12.3</v>
      </c>
      <c r="J35" s="141">
        <v>92</v>
      </c>
      <c r="K35" s="181">
        <v>16.5</v>
      </c>
      <c r="L35" s="181">
        <v>0.6</v>
      </c>
      <c r="M35" s="67">
        <v>13</v>
      </c>
      <c r="N35" s="141">
        <v>74</v>
      </c>
      <c r="O35" s="161">
        <v>8</v>
      </c>
      <c r="P35" s="161">
        <v>10</v>
      </c>
      <c r="Q35" s="161">
        <v>80.400000000000006</v>
      </c>
      <c r="R35" s="67">
        <f t="shared" si="2"/>
        <v>0.7</v>
      </c>
      <c r="S35" s="259">
        <v>21.6</v>
      </c>
    </row>
    <row r="36" spans="1:20 16362:16362" s="283" customFormat="1" ht="12" customHeight="1" x14ac:dyDescent="0.2">
      <c r="A36" s="304"/>
      <c r="B36" s="303" t="s">
        <v>119</v>
      </c>
      <c r="C36" s="305"/>
      <c r="D36" s="306"/>
      <c r="E36" s="307">
        <f>SUM(E15:E35)</f>
        <v>23795</v>
      </c>
      <c r="F36" s="308">
        <v>31.8</v>
      </c>
      <c r="G36" s="308">
        <v>83.7</v>
      </c>
      <c r="H36" s="308">
        <v>70.099999999999994</v>
      </c>
      <c r="I36" s="308">
        <v>71.8</v>
      </c>
      <c r="J36" s="309">
        <f>SUM(J4:J35)</f>
        <v>31196</v>
      </c>
      <c r="K36" s="308">
        <v>17.5</v>
      </c>
      <c r="L36" s="308">
        <v>100</v>
      </c>
      <c r="M36" s="310">
        <v>28</v>
      </c>
      <c r="N36" s="309">
        <v>9167</v>
      </c>
      <c r="O36" s="304">
        <v>2632</v>
      </c>
      <c r="P36" s="304">
        <v>1614</v>
      </c>
      <c r="Q36" s="304">
        <v>68.3</v>
      </c>
      <c r="R36" s="310">
        <f t="shared" si="2"/>
        <v>83</v>
      </c>
      <c r="S36" s="318">
        <v>4.3</v>
      </c>
      <c r="T36" s="319"/>
    </row>
    <row r="37" spans="1:20 16362:16362" s="179" customFormat="1" x14ac:dyDescent="0.2">
      <c r="A37" s="137"/>
      <c r="B37" s="183" t="s">
        <v>121</v>
      </c>
      <c r="C37" s="182"/>
      <c r="D37" s="182"/>
      <c r="E37" s="184">
        <v>28250</v>
      </c>
      <c r="F37" s="185">
        <v>24.8</v>
      </c>
      <c r="G37" s="185">
        <v>100</v>
      </c>
      <c r="H37" s="267">
        <v>64.3</v>
      </c>
      <c r="I37" s="267">
        <v>65.599999999999994</v>
      </c>
      <c r="J37" s="184">
        <v>16178</v>
      </c>
      <c r="K37" s="185">
        <v>13.3</v>
      </c>
      <c r="L37" s="185">
        <v>100</v>
      </c>
      <c r="M37" s="311">
        <v>28</v>
      </c>
      <c r="N37" s="186">
        <v>11040</v>
      </c>
      <c r="O37" s="187">
        <v>3175</v>
      </c>
      <c r="P37" s="187">
        <v>1963</v>
      </c>
      <c r="Q37" s="187">
        <v>68.2</v>
      </c>
      <c r="R37" s="265">
        <v>100</v>
      </c>
      <c r="S37" s="261">
        <v>2.2000000000000002</v>
      </c>
      <c r="XEH37" s="179">
        <f>SUM(A37:XEG37)</f>
        <v>61172.399999999994</v>
      </c>
    </row>
    <row r="38" spans="1:20 16362:16362" s="179" customFormat="1" x14ac:dyDescent="0.2">
      <c r="A38" s="137"/>
      <c r="B38" s="183"/>
      <c r="C38" s="182"/>
      <c r="D38" s="182"/>
      <c r="E38" s="184"/>
      <c r="F38" s="267"/>
      <c r="G38" s="267"/>
      <c r="H38" s="267"/>
      <c r="I38" s="267"/>
      <c r="J38" s="184"/>
      <c r="K38" s="267"/>
      <c r="L38" s="267"/>
      <c r="M38" s="263"/>
      <c r="N38" s="285"/>
      <c r="O38" s="263"/>
      <c r="P38" s="263"/>
      <c r="Q38" s="263"/>
      <c r="R38" s="286"/>
      <c r="S38" s="287"/>
    </row>
    <row r="39" spans="1:20 16362:16362" x14ac:dyDescent="0.2">
      <c r="A39" s="75" t="s">
        <v>90</v>
      </c>
      <c r="B39" s="83"/>
      <c r="C39" s="83"/>
      <c r="D39" s="83"/>
      <c r="E39" s="154"/>
      <c r="F39" s="154"/>
      <c r="G39" s="84"/>
      <c r="H39" s="84"/>
      <c r="I39" s="84"/>
      <c r="J39" s="85"/>
      <c r="K39" s="72"/>
      <c r="L39" s="68"/>
      <c r="M39" s="82"/>
      <c r="N39" s="68"/>
      <c r="O39" s="68"/>
      <c r="P39" s="85"/>
      <c r="Q39" s="73"/>
      <c r="R39" s="73"/>
      <c r="S39" s="5"/>
    </row>
    <row r="40" spans="1:20 16362:16362" x14ac:dyDescent="0.2">
      <c r="A40" s="16" t="s">
        <v>91</v>
      </c>
      <c r="B40" s="16"/>
      <c r="C40" s="16"/>
      <c r="D40" s="16"/>
      <c r="E40" s="172"/>
      <c r="F40" s="172"/>
      <c r="G40" s="16"/>
      <c r="H40" s="16"/>
      <c r="I40" s="16"/>
      <c r="J40" s="16"/>
      <c r="K40" s="173"/>
      <c r="L40" s="128"/>
      <c r="M40" s="129"/>
      <c r="N40" s="128"/>
      <c r="O40" s="128"/>
      <c r="P40" s="16"/>
      <c r="Q40" s="129"/>
      <c r="R40" s="129"/>
      <c r="S40" s="5"/>
    </row>
    <row r="41" spans="1:20 16362:16362" s="81" customFormat="1" x14ac:dyDescent="0.2">
      <c r="A41" s="16" t="s">
        <v>120</v>
      </c>
      <c r="B41" s="16"/>
      <c r="C41" s="16"/>
      <c r="D41" s="16"/>
      <c r="E41" s="172"/>
      <c r="F41" s="172"/>
      <c r="G41" s="16"/>
      <c r="H41" s="16"/>
      <c r="I41" s="16"/>
      <c r="J41" s="16"/>
      <c r="K41" s="173"/>
      <c r="L41" s="128"/>
      <c r="M41" s="129"/>
      <c r="N41" s="128"/>
      <c r="O41" s="128"/>
      <c r="P41" s="16"/>
      <c r="Q41" s="129"/>
      <c r="R41" s="129"/>
      <c r="S41" s="5"/>
    </row>
    <row r="42" spans="1:20 16362:16362" ht="18" customHeight="1" x14ac:dyDescent="0.2">
      <c r="A42" s="72" t="s">
        <v>77</v>
      </c>
      <c r="B42" s="48"/>
      <c r="C42" s="48"/>
      <c r="D42" s="48"/>
      <c r="E42" s="155"/>
      <c r="F42" s="155"/>
      <c r="G42" s="63"/>
      <c r="H42" s="63"/>
      <c r="I42" s="63"/>
      <c r="J42" s="44"/>
      <c r="K42" s="63"/>
      <c r="L42" s="63"/>
      <c r="M42" s="16"/>
      <c r="N42" s="63"/>
      <c r="O42" s="63"/>
      <c r="P42" s="44"/>
      <c r="Q42" s="16"/>
      <c r="R42" s="16"/>
      <c r="S42" s="5"/>
    </row>
    <row r="43" spans="1:20 16362:16362" ht="23.25" customHeight="1" x14ac:dyDescent="0.2">
      <c r="A43" s="11" t="s">
        <v>78</v>
      </c>
      <c r="B43" s="16"/>
      <c r="C43" s="16"/>
      <c r="D43" s="16"/>
      <c r="E43" s="174"/>
      <c r="F43" s="174"/>
      <c r="G43" s="16"/>
      <c r="H43" s="16"/>
      <c r="I43" s="16"/>
      <c r="J43" s="129"/>
      <c r="K43" s="129"/>
      <c r="L43" s="129"/>
      <c r="M43" s="16"/>
      <c r="N43" s="16"/>
      <c r="O43" s="129"/>
      <c r="P43" s="129"/>
      <c r="Q43" s="16"/>
      <c r="R43" s="16"/>
      <c r="S43" s="5"/>
    </row>
    <row r="44" spans="1:20 16362:16362" x14ac:dyDescent="0.2">
      <c r="A44" s="136" t="s">
        <v>161</v>
      </c>
      <c r="B44" s="16"/>
      <c r="C44" s="16"/>
      <c r="D44" s="16"/>
      <c r="E44" s="174"/>
      <c r="F44" s="174"/>
      <c r="G44" s="16"/>
      <c r="H44" s="16"/>
      <c r="I44" s="16"/>
      <c r="J44" s="129"/>
      <c r="K44" s="129"/>
      <c r="L44" s="129"/>
      <c r="M44" s="16"/>
      <c r="N44" s="16"/>
      <c r="O44" s="129"/>
      <c r="P44" s="129"/>
      <c r="Q44" s="16"/>
      <c r="R44" s="16"/>
      <c r="S44" s="5"/>
    </row>
    <row r="45" spans="1:20 16362:16362" x14ac:dyDescent="0.2">
      <c r="A45" s="1"/>
      <c r="B45" s="1"/>
      <c r="C45" s="1"/>
      <c r="D45" s="1"/>
      <c r="E45" s="156"/>
      <c r="F45" s="156"/>
      <c r="G45" s="1"/>
      <c r="H45" s="1"/>
      <c r="I45" s="1"/>
      <c r="J45" s="1"/>
      <c r="K45" s="74"/>
      <c r="L45" s="66"/>
      <c r="M45" s="4"/>
      <c r="N45" s="66"/>
      <c r="O45" s="66"/>
      <c r="P45" s="1"/>
      <c r="Q45" s="4"/>
      <c r="R45" s="4"/>
    </row>
  </sheetData>
  <mergeCells count="3">
    <mergeCell ref="E2:H2"/>
    <mergeCell ref="I2:M2"/>
    <mergeCell ref="N2:S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
  <sheetViews>
    <sheetView zoomScale="145" zoomScaleNormal="145" workbookViewId="0">
      <selection activeCell="A16" sqref="A16"/>
    </sheetView>
  </sheetViews>
  <sheetFormatPr baseColWidth="10" defaultRowHeight="12" x14ac:dyDescent="0.2"/>
  <cols>
    <col min="1" max="1" width="42.5703125" style="5" customWidth="1"/>
    <col min="2" max="2" width="25.42578125" style="5" customWidth="1"/>
    <col min="3" max="3" width="11.42578125" style="5" customWidth="1"/>
    <col min="4" max="16384" width="11.42578125" style="5"/>
  </cols>
  <sheetData>
    <row r="1" spans="1:22" s="16" customFormat="1" ht="12.75" thickBot="1" x14ac:dyDescent="0.25">
      <c r="A1" s="119" t="s">
        <v>164</v>
      </c>
      <c r="B1" s="119"/>
      <c r="C1" s="119"/>
      <c r="D1" s="321"/>
      <c r="E1" s="321"/>
      <c r="F1" s="321"/>
      <c r="G1" s="322"/>
      <c r="H1" s="321"/>
      <c r="I1" s="322"/>
      <c r="J1" s="323"/>
      <c r="K1" s="321"/>
      <c r="L1" s="321"/>
      <c r="M1" s="321"/>
      <c r="N1" s="321"/>
      <c r="O1" s="321"/>
      <c r="P1" s="321"/>
      <c r="Q1" s="321"/>
      <c r="R1" s="321"/>
      <c r="S1" s="321"/>
      <c r="T1" s="321"/>
    </row>
    <row r="2" spans="1:22" s="327" customFormat="1" ht="12.75" thickTop="1" x14ac:dyDescent="0.2">
      <c r="A2" s="324"/>
      <c r="B2" s="324" t="s">
        <v>65</v>
      </c>
      <c r="C2" s="324" t="s">
        <v>100</v>
      </c>
      <c r="D2" s="325">
        <v>2006</v>
      </c>
      <c r="E2" s="326">
        <v>2007</v>
      </c>
      <c r="F2" s="326">
        <v>2008</v>
      </c>
      <c r="G2" s="326">
        <v>2009</v>
      </c>
      <c r="H2" s="326">
        <v>2010</v>
      </c>
      <c r="I2" s="326">
        <v>2011</v>
      </c>
      <c r="J2" s="326">
        <v>2012</v>
      </c>
      <c r="K2" s="326">
        <v>2013</v>
      </c>
      <c r="L2" s="326">
        <v>2014</v>
      </c>
      <c r="M2" s="326">
        <v>2015</v>
      </c>
      <c r="N2" s="326">
        <v>2016</v>
      </c>
      <c r="O2" s="326">
        <v>2017</v>
      </c>
      <c r="P2" s="326">
        <v>2018</v>
      </c>
      <c r="Q2" s="326">
        <v>2019</v>
      </c>
      <c r="R2" s="326">
        <v>2020</v>
      </c>
      <c r="S2" s="326">
        <v>2021</v>
      </c>
      <c r="T2" s="326">
        <v>2022</v>
      </c>
      <c r="U2" s="326">
        <v>2023</v>
      </c>
      <c r="V2" s="326">
        <v>2024</v>
      </c>
    </row>
    <row r="3" spans="1:22" s="330" customFormat="1" x14ac:dyDescent="0.2">
      <c r="A3" s="328" t="s">
        <v>72</v>
      </c>
      <c r="B3" s="115">
        <v>2021</v>
      </c>
      <c r="C3" s="329" t="s">
        <v>102</v>
      </c>
      <c r="D3" s="330">
        <v>2847</v>
      </c>
      <c r="E3" s="330">
        <v>2850</v>
      </c>
      <c r="F3" s="330">
        <v>2487</v>
      </c>
      <c r="G3" s="330">
        <v>2529</v>
      </c>
      <c r="H3" s="330">
        <v>2256</v>
      </c>
      <c r="I3" s="330">
        <v>2308</v>
      </c>
      <c r="J3" s="330">
        <v>2443</v>
      </c>
      <c r="K3" s="330">
        <v>2278</v>
      </c>
      <c r="L3" s="330">
        <v>2234</v>
      </c>
      <c r="M3" s="330">
        <v>2108</v>
      </c>
      <c r="N3" s="330">
        <v>2148</v>
      </c>
      <c r="O3" s="330">
        <v>2186</v>
      </c>
      <c r="P3" s="330">
        <v>2298</v>
      </c>
      <c r="Q3" s="330">
        <v>2694</v>
      </c>
      <c r="R3" s="330">
        <v>3265</v>
      </c>
      <c r="S3" s="330">
        <v>3338</v>
      </c>
      <c r="T3" s="330">
        <v>2549</v>
      </c>
      <c r="U3" s="330">
        <v>2968</v>
      </c>
      <c r="V3" s="330">
        <v>4078</v>
      </c>
    </row>
    <row r="4" spans="1:22" s="330" customFormat="1" x14ac:dyDescent="0.2">
      <c r="A4" s="331" t="s">
        <v>71</v>
      </c>
      <c r="B4" s="116"/>
      <c r="C4" s="329"/>
      <c r="F4" s="330">
        <v>87</v>
      </c>
      <c r="G4" s="330">
        <v>576</v>
      </c>
      <c r="H4" s="330">
        <v>755</v>
      </c>
      <c r="I4" s="330">
        <v>1079</v>
      </c>
      <c r="J4" s="330">
        <v>1042</v>
      </c>
      <c r="K4" s="330">
        <v>1113</v>
      </c>
      <c r="L4" s="330">
        <v>1032</v>
      </c>
      <c r="M4" s="330">
        <v>1126</v>
      </c>
      <c r="N4" s="330">
        <v>1106</v>
      </c>
      <c r="O4" s="330">
        <v>1086</v>
      </c>
      <c r="P4" s="330">
        <v>1134</v>
      </c>
      <c r="Q4" s="330">
        <v>1261</v>
      </c>
      <c r="R4" s="330">
        <v>1291</v>
      </c>
      <c r="S4" s="330">
        <v>1630</v>
      </c>
      <c r="T4" s="330">
        <v>1461</v>
      </c>
      <c r="U4" s="330">
        <v>1440</v>
      </c>
      <c r="V4" s="330">
        <v>1915</v>
      </c>
    </row>
    <row r="5" spans="1:22" s="330" customFormat="1" x14ac:dyDescent="0.2">
      <c r="A5" s="331" t="s">
        <v>56</v>
      </c>
      <c r="B5" s="117">
        <v>2022</v>
      </c>
      <c r="C5" s="329" t="s">
        <v>113</v>
      </c>
      <c r="D5" s="330">
        <v>2856</v>
      </c>
      <c r="E5" s="330">
        <v>3225</v>
      </c>
      <c r="F5" s="330">
        <v>3513</v>
      </c>
      <c r="G5" s="330">
        <v>3489</v>
      </c>
      <c r="H5" s="330">
        <v>3520</v>
      </c>
      <c r="I5" s="330">
        <v>3596</v>
      </c>
      <c r="J5" s="330">
        <v>3233</v>
      </c>
      <c r="K5" s="330">
        <v>3106</v>
      </c>
      <c r="L5" s="330">
        <v>3003</v>
      </c>
      <c r="M5" s="330">
        <v>2993</v>
      </c>
      <c r="N5" s="330">
        <v>2734</v>
      </c>
      <c r="O5" s="330">
        <v>2698</v>
      </c>
      <c r="P5" s="330">
        <v>3657</v>
      </c>
      <c r="Q5" s="330">
        <v>2011</v>
      </c>
      <c r="R5" s="330">
        <v>1522</v>
      </c>
      <c r="S5" s="330">
        <v>1575</v>
      </c>
      <c r="T5" s="330">
        <v>1355</v>
      </c>
      <c r="U5" s="330">
        <v>1152</v>
      </c>
      <c r="V5" s="330">
        <v>1432</v>
      </c>
    </row>
    <row r="6" spans="1:22" s="330" customFormat="1" x14ac:dyDescent="0.2">
      <c r="A6" s="331" t="s">
        <v>9</v>
      </c>
      <c r="B6" s="117">
        <v>2013</v>
      </c>
      <c r="C6" s="329"/>
      <c r="D6" s="330">
        <v>1146</v>
      </c>
      <c r="E6" s="330">
        <v>1248</v>
      </c>
      <c r="F6" s="330">
        <v>1180</v>
      </c>
      <c r="G6" s="330">
        <v>1039</v>
      </c>
      <c r="H6" s="330">
        <v>1050</v>
      </c>
      <c r="I6" s="330">
        <v>1052</v>
      </c>
      <c r="J6" s="330">
        <v>1042</v>
      </c>
      <c r="K6" s="330">
        <v>816</v>
      </c>
      <c r="L6" s="330">
        <v>768</v>
      </c>
      <c r="M6" s="330">
        <v>768</v>
      </c>
      <c r="N6" s="330">
        <v>687</v>
      </c>
      <c r="O6" s="330">
        <v>621</v>
      </c>
      <c r="P6" s="330">
        <v>615</v>
      </c>
      <c r="Q6" s="330">
        <v>644</v>
      </c>
      <c r="R6" s="330">
        <v>573</v>
      </c>
      <c r="S6" s="330">
        <v>781</v>
      </c>
      <c r="T6" s="330">
        <v>728</v>
      </c>
      <c r="U6" s="330">
        <v>661</v>
      </c>
      <c r="V6" s="330">
        <v>433</v>
      </c>
    </row>
    <row r="7" spans="1:22" s="330" customFormat="1" x14ac:dyDescent="0.2">
      <c r="A7" s="331" t="s">
        <v>70</v>
      </c>
      <c r="B7" s="117">
        <v>2021</v>
      </c>
      <c r="C7" s="329" t="s">
        <v>103</v>
      </c>
      <c r="D7" s="330">
        <v>648</v>
      </c>
      <c r="E7" s="330">
        <v>674</v>
      </c>
      <c r="F7" s="330">
        <v>605</v>
      </c>
      <c r="G7" s="330">
        <v>597</v>
      </c>
      <c r="H7" s="330">
        <v>577</v>
      </c>
      <c r="I7" s="330">
        <v>744</v>
      </c>
      <c r="J7" s="330">
        <v>736</v>
      </c>
      <c r="K7" s="330">
        <v>902</v>
      </c>
      <c r="L7" s="330">
        <v>963</v>
      </c>
      <c r="M7" s="330">
        <v>1000</v>
      </c>
      <c r="N7" s="330">
        <v>1054</v>
      </c>
      <c r="O7" s="330">
        <v>1032</v>
      </c>
      <c r="P7" s="330">
        <v>1029</v>
      </c>
      <c r="Q7" s="330">
        <v>1114</v>
      </c>
      <c r="R7" s="330">
        <v>1085</v>
      </c>
      <c r="S7" s="330">
        <v>785</v>
      </c>
      <c r="T7" s="330">
        <v>727</v>
      </c>
      <c r="U7" s="330">
        <v>651</v>
      </c>
      <c r="V7" s="330">
        <v>857</v>
      </c>
    </row>
    <row r="8" spans="1:22" s="330" customFormat="1" x14ac:dyDescent="0.2">
      <c r="A8" s="331" t="s">
        <v>76</v>
      </c>
      <c r="B8" s="117">
        <v>2020</v>
      </c>
      <c r="C8" s="329" t="s">
        <v>104</v>
      </c>
      <c r="D8" s="330">
        <v>2000</v>
      </c>
      <c r="E8" s="330">
        <v>1817</v>
      </c>
      <c r="F8" s="330">
        <v>1723</v>
      </c>
      <c r="G8" s="330">
        <v>2495</v>
      </c>
      <c r="H8" s="330">
        <v>691</v>
      </c>
      <c r="I8" s="330">
        <v>689</v>
      </c>
      <c r="J8" s="330">
        <v>743</v>
      </c>
      <c r="K8" s="330">
        <v>833</v>
      </c>
      <c r="L8" s="330">
        <v>818</v>
      </c>
      <c r="M8" s="330">
        <v>835</v>
      </c>
      <c r="N8" s="330">
        <v>838</v>
      </c>
      <c r="O8" s="330">
        <v>749</v>
      </c>
      <c r="P8" s="330">
        <v>757</v>
      </c>
      <c r="Q8" s="330">
        <v>886</v>
      </c>
      <c r="R8" s="330">
        <v>433</v>
      </c>
      <c r="S8" s="330">
        <v>497</v>
      </c>
      <c r="T8" s="330">
        <v>450</v>
      </c>
      <c r="U8" s="330">
        <v>401</v>
      </c>
      <c r="V8" s="330">
        <v>386</v>
      </c>
    </row>
    <row r="9" spans="1:22" s="335" customFormat="1" x14ac:dyDescent="0.2">
      <c r="A9" s="332" t="s">
        <v>114</v>
      </c>
      <c r="B9" s="333"/>
      <c r="C9" s="334"/>
      <c r="D9" s="335">
        <v>22160</v>
      </c>
      <c r="E9" s="335">
        <v>21993</v>
      </c>
      <c r="F9" s="335">
        <v>21993</v>
      </c>
      <c r="G9" s="335">
        <v>22122</v>
      </c>
      <c r="H9" s="335">
        <v>19900</v>
      </c>
      <c r="I9" s="335">
        <v>20931</v>
      </c>
      <c r="J9" s="335">
        <v>20728</v>
      </c>
      <c r="K9" s="335">
        <v>20645</v>
      </c>
      <c r="L9" s="335">
        <v>19856</v>
      </c>
      <c r="M9" s="335">
        <v>19324</v>
      </c>
      <c r="N9" s="335">
        <v>18660</v>
      </c>
      <c r="O9" s="335">
        <v>18135</v>
      </c>
      <c r="P9" s="335">
        <v>19436</v>
      </c>
      <c r="Q9" s="335">
        <v>17953</v>
      </c>
      <c r="R9" s="335">
        <v>15265</v>
      </c>
      <c r="S9" s="335">
        <v>16540</v>
      </c>
      <c r="T9" s="335">
        <v>14500</v>
      </c>
      <c r="U9" s="335">
        <v>14275</v>
      </c>
      <c r="V9" s="335">
        <v>16178</v>
      </c>
    </row>
    <row r="10" spans="1:22" s="330" customFormat="1" x14ac:dyDescent="0.2">
      <c r="A10" s="336"/>
      <c r="B10" s="329"/>
      <c r="C10" s="337"/>
    </row>
    <row r="11" spans="1:22" x14ac:dyDescent="0.2">
      <c r="A11" s="43" t="s">
        <v>165</v>
      </c>
      <c r="T11" s="330"/>
      <c r="U11" s="330"/>
    </row>
    <row r="12" spans="1:22" x14ac:dyDescent="0.2">
      <c r="A12" s="72" t="s">
        <v>77</v>
      </c>
    </row>
    <row r="13" spans="1:22" x14ac:dyDescent="0.2">
      <c r="A13" s="11" t="s">
        <v>69</v>
      </c>
    </row>
    <row r="14" spans="1:22" x14ac:dyDescent="0.2">
      <c r="A14" s="136" t="s">
        <v>161</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F22"/>
  <sheetViews>
    <sheetView zoomScale="115" zoomScaleNormal="115" workbookViewId="0">
      <selection activeCell="A22" sqref="A22"/>
    </sheetView>
  </sheetViews>
  <sheetFormatPr baseColWidth="10" defaultColWidth="11.42578125" defaultRowHeight="11.25" x14ac:dyDescent="0.2"/>
  <cols>
    <col min="1" max="1" width="11.42578125" style="3"/>
    <col min="2" max="2" width="29.28515625" style="3" customWidth="1"/>
    <col min="3" max="16384" width="11.42578125" style="3"/>
  </cols>
  <sheetData>
    <row r="1" spans="1:6" s="13" customFormat="1" ht="13.5" customHeight="1" x14ac:dyDescent="0.2">
      <c r="A1" s="95" t="s">
        <v>166</v>
      </c>
      <c r="B1" s="122"/>
    </row>
    <row r="2" spans="1:6" ht="12" thickBot="1" x14ac:dyDescent="0.25">
      <c r="A2" s="123"/>
      <c r="E2" s="123"/>
      <c r="F2" s="123"/>
    </row>
    <row r="3" spans="1:6" s="13" customFormat="1" ht="13.5" customHeight="1" thickTop="1" x14ac:dyDescent="0.2">
      <c r="A3" s="126"/>
      <c r="B3" s="127"/>
      <c r="C3" s="355">
        <v>2023</v>
      </c>
      <c r="D3" s="355"/>
      <c r="E3" s="355">
        <v>2024</v>
      </c>
      <c r="F3" s="356"/>
    </row>
    <row r="4" spans="1:6" s="13" customFormat="1" ht="24" x14ac:dyDescent="0.2">
      <c r="A4" s="124"/>
      <c r="B4" s="124"/>
      <c r="C4" s="46" t="s">
        <v>49</v>
      </c>
      <c r="D4" s="46" t="s">
        <v>92</v>
      </c>
      <c r="E4" s="46" t="s">
        <v>49</v>
      </c>
      <c r="F4" s="46" t="s">
        <v>92</v>
      </c>
    </row>
    <row r="5" spans="1:6" s="13" customFormat="1" ht="12" x14ac:dyDescent="0.2">
      <c r="A5" s="359" t="s">
        <v>61</v>
      </c>
      <c r="B5" s="49" t="s">
        <v>18</v>
      </c>
      <c r="C5" s="78">
        <v>37</v>
      </c>
      <c r="D5" s="78">
        <v>36</v>
      </c>
      <c r="E5" s="78">
        <v>36</v>
      </c>
      <c r="F5" s="78">
        <v>34</v>
      </c>
    </row>
    <row r="6" spans="1:6" s="13" customFormat="1" ht="12" x14ac:dyDescent="0.2">
      <c r="A6" s="357"/>
      <c r="B6" s="50" t="s">
        <v>19</v>
      </c>
      <c r="C6" s="79">
        <v>63</v>
      </c>
      <c r="D6" s="79">
        <v>64</v>
      </c>
      <c r="E6" s="79">
        <v>64</v>
      </c>
      <c r="F6" s="79">
        <v>66</v>
      </c>
    </row>
    <row r="7" spans="1:6" s="13" customFormat="1" ht="12" x14ac:dyDescent="0.2">
      <c r="A7" s="358"/>
      <c r="B7" s="51" t="s">
        <v>17</v>
      </c>
      <c r="C7" s="80">
        <v>100</v>
      </c>
      <c r="D7" s="125">
        <v>100</v>
      </c>
      <c r="E7" s="80">
        <v>100</v>
      </c>
      <c r="F7" s="125">
        <v>100</v>
      </c>
    </row>
    <row r="8" spans="1:6" s="13" customFormat="1" ht="12" x14ac:dyDescent="0.2">
      <c r="A8" s="357" t="s">
        <v>15</v>
      </c>
      <c r="B8" s="50" t="s">
        <v>0</v>
      </c>
      <c r="C8" s="79">
        <v>5</v>
      </c>
      <c r="D8" s="78">
        <v>2</v>
      </c>
      <c r="E8" s="79">
        <v>5</v>
      </c>
      <c r="F8" s="78">
        <v>3</v>
      </c>
    </row>
    <row r="9" spans="1:6" s="13" customFormat="1" ht="12" x14ac:dyDescent="0.2">
      <c r="A9" s="357"/>
      <c r="B9" s="50" t="s">
        <v>1</v>
      </c>
      <c r="C9" s="79">
        <v>13</v>
      </c>
      <c r="D9" s="79">
        <v>11</v>
      </c>
      <c r="E9" s="79">
        <v>15</v>
      </c>
      <c r="F9" s="79">
        <v>12</v>
      </c>
    </row>
    <row r="10" spans="1:6" s="13" customFormat="1" ht="12" x14ac:dyDescent="0.2">
      <c r="A10" s="357"/>
      <c r="B10" s="50" t="s">
        <v>2</v>
      </c>
      <c r="C10" s="79">
        <v>38</v>
      </c>
      <c r="D10" s="79">
        <v>38</v>
      </c>
      <c r="E10" s="79">
        <v>37</v>
      </c>
      <c r="F10" s="79">
        <v>36</v>
      </c>
    </row>
    <row r="11" spans="1:6" s="13" customFormat="1" ht="12" x14ac:dyDescent="0.2">
      <c r="A11" s="357"/>
      <c r="B11" s="50" t="s">
        <v>3</v>
      </c>
      <c r="C11" s="79">
        <v>30</v>
      </c>
      <c r="D11" s="79">
        <v>32</v>
      </c>
      <c r="E11" s="79">
        <v>29</v>
      </c>
      <c r="F11" s="79">
        <v>32</v>
      </c>
    </row>
    <row r="12" spans="1:6" s="13" customFormat="1" ht="12" x14ac:dyDescent="0.2">
      <c r="A12" s="357"/>
      <c r="B12" s="50" t="s">
        <v>4</v>
      </c>
      <c r="C12" s="79">
        <v>14</v>
      </c>
      <c r="D12" s="79">
        <v>17</v>
      </c>
      <c r="E12" s="79">
        <v>14</v>
      </c>
      <c r="F12" s="79">
        <v>17</v>
      </c>
    </row>
    <row r="13" spans="1:6" s="13" customFormat="1" ht="12" x14ac:dyDescent="0.2">
      <c r="A13" s="358"/>
      <c r="B13" s="51" t="s">
        <v>17</v>
      </c>
      <c r="C13" s="125">
        <v>100</v>
      </c>
      <c r="D13" s="80">
        <v>100</v>
      </c>
      <c r="E13" s="125">
        <v>100</v>
      </c>
      <c r="F13" s="80">
        <v>100</v>
      </c>
    </row>
    <row r="14" spans="1:6" s="13" customFormat="1" ht="20.45" customHeight="1" x14ac:dyDescent="0.2">
      <c r="A14" s="357" t="s">
        <v>20</v>
      </c>
      <c r="B14" s="50" t="s">
        <v>50</v>
      </c>
      <c r="C14" s="78">
        <v>16</v>
      </c>
      <c r="D14" s="79">
        <v>15</v>
      </c>
      <c r="E14" s="78">
        <v>13</v>
      </c>
      <c r="F14" s="79">
        <v>14</v>
      </c>
    </row>
    <row r="15" spans="1:6" s="13" customFormat="1" ht="12" x14ac:dyDescent="0.2">
      <c r="A15" s="357"/>
      <c r="B15" s="50" t="s">
        <v>16</v>
      </c>
      <c r="C15" s="79">
        <v>83</v>
      </c>
      <c r="D15" s="79">
        <v>84</v>
      </c>
      <c r="E15" s="79">
        <v>84</v>
      </c>
      <c r="F15" s="79">
        <v>85</v>
      </c>
    </row>
    <row r="16" spans="1:6" s="13" customFormat="1" ht="12" x14ac:dyDescent="0.2">
      <c r="A16" s="357"/>
      <c r="B16" s="50" t="s">
        <v>51</v>
      </c>
      <c r="C16" s="79">
        <v>1</v>
      </c>
      <c r="D16" s="79">
        <v>1</v>
      </c>
      <c r="E16" s="79">
        <v>3</v>
      </c>
      <c r="F16" s="79">
        <v>1</v>
      </c>
    </row>
    <row r="17" spans="1:6" s="13" customFormat="1" ht="20.45" customHeight="1" x14ac:dyDescent="0.2">
      <c r="A17" s="358"/>
      <c r="B17" s="51" t="s">
        <v>17</v>
      </c>
      <c r="C17" s="80">
        <v>100</v>
      </c>
      <c r="D17" s="80">
        <v>100</v>
      </c>
      <c r="E17" s="80">
        <v>100</v>
      </c>
      <c r="F17" s="80">
        <v>100</v>
      </c>
    </row>
    <row r="18" spans="1:6" s="13" customFormat="1" ht="20.45" customHeight="1" x14ac:dyDescent="0.2">
      <c r="A18" s="257"/>
      <c r="B18" s="197"/>
      <c r="C18" s="198"/>
      <c r="D18" s="198"/>
      <c r="E18" s="198"/>
      <c r="F18" s="198"/>
    </row>
    <row r="19" spans="1:6" s="13" customFormat="1" ht="15" customHeight="1" x14ac:dyDescent="0.2">
      <c r="A19" s="199" t="s">
        <v>93</v>
      </c>
      <c r="B19" s="197"/>
      <c r="C19" s="198"/>
      <c r="D19" s="198"/>
      <c r="E19" s="198"/>
      <c r="F19" s="198"/>
    </row>
    <row r="20" spans="1:6" s="13" customFormat="1" ht="12" customHeight="1" x14ac:dyDescent="0.2">
      <c r="A20" s="72" t="s">
        <v>77</v>
      </c>
      <c r="B20" s="72"/>
    </row>
    <row r="21" spans="1:6" s="13" customFormat="1" ht="14.25" customHeight="1" x14ac:dyDescent="0.2">
      <c r="A21" s="11" t="s">
        <v>69</v>
      </c>
      <c r="B21" s="11"/>
    </row>
    <row r="22" spans="1:6" s="13" customFormat="1" ht="20.45" customHeight="1" x14ac:dyDescent="0.2">
      <c r="A22" s="136" t="s">
        <v>161</v>
      </c>
      <c r="B22" s="136"/>
    </row>
  </sheetData>
  <mergeCells count="5">
    <mergeCell ref="E3:F3"/>
    <mergeCell ref="C3:D3"/>
    <mergeCell ref="A14:A17"/>
    <mergeCell ref="A5:A7"/>
    <mergeCell ref="A8:A13"/>
  </mergeCells>
  <phoneticPr fontId="5" type="noConversion"/>
  <pageMargins left="0.47" right="0.36" top="0.984251969" bottom="0.984251969" header="0.4921259845" footer="0.4921259845"/>
  <pageSetup paperSize="9"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3:A57"/>
  <sheetViews>
    <sheetView zoomScale="130" zoomScaleNormal="130" workbookViewId="0">
      <selection activeCell="A57" sqref="A57"/>
    </sheetView>
  </sheetViews>
  <sheetFormatPr baseColWidth="10" defaultColWidth="11.42578125" defaultRowHeight="12" x14ac:dyDescent="0.2"/>
  <cols>
    <col min="1" max="16384" width="11.42578125" style="5"/>
  </cols>
  <sheetData>
    <row r="3" ht="50.25" customHeight="1" x14ac:dyDescent="0.2"/>
    <row r="5" ht="62.45" customHeight="1" x14ac:dyDescent="0.2"/>
    <row r="7" ht="60.75" customHeight="1" x14ac:dyDescent="0.2"/>
    <row r="8" ht="14.45" customHeight="1" x14ac:dyDescent="0.2"/>
    <row r="9" ht="58.5" customHeight="1" x14ac:dyDescent="0.2"/>
    <row r="12" ht="54.75" customHeight="1" x14ac:dyDescent="0.2"/>
    <row r="14" ht="49.5" customHeight="1" x14ac:dyDescent="0.2"/>
    <row r="15" s="6" customFormat="1" ht="15" customHeight="1" x14ac:dyDescent="0.2"/>
    <row r="16" s="6" customFormat="1" ht="57.75" customHeight="1" x14ac:dyDescent="0.2"/>
    <row r="57" spans="1:1" x14ac:dyDescent="0.2">
      <c r="A57" s="100" t="s">
        <v>161</v>
      </c>
    </row>
  </sheetData>
  <phoneticPr fontId="6" type="noConversion"/>
  <pageMargins left="0.78740157499999996" right="0.78740157499999996" top="0.984251969" bottom="0.984251969" header="0.4921259845" footer="0.49212598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3</vt:i4>
      </vt:variant>
    </vt:vector>
  </HeadingPairs>
  <TitlesOfParts>
    <vt:vector size="10" baseType="lpstr">
      <vt:lpstr>Figure 1</vt:lpstr>
      <vt:lpstr>Figure 2</vt:lpstr>
      <vt:lpstr>Figure 3 web</vt:lpstr>
      <vt:lpstr>Figure 4 web </vt:lpstr>
      <vt:lpstr>Figure 5 web</vt:lpstr>
      <vt:lpstr>Figure 6 web</vt:lpstr>
      <vt:lpstr>Encadré web</vt:lpstr>
      <vt:lpstr>'Figure 1'!Zone_d_impression</vt:lpstr>
      <vt:lpstr>'Figure 2'!Zone_d_impression</vt:lpstr>
      <vt:lpstr>'Figure 6 web'!Zone_d_impression</vt:lpstr>
    </vt:vector>
  </TitlesOfParts>
  <Company>DEPP-MENJS;direction de l'évaluation, de la prospective et de la performance;ministère de l'éducation nationale, de la Jeunesse et des Sports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 validation des acquis de l’expérience (VAE) : reprise des candidatures en 2024</dc:title>
  <dc:creator>depp</dc:creator>
  <cp:keywords>enseignement supérieur, classe d'âge, sexe, baisse du nombre de candidature, niveau de qualification, validation des acquis de l'expérience, validation partielle , validation totale , poids des diplômes, statut du candidat, demandeur d’emploi, actif, inactif, baccalauréat professionnel, diplôme d'Etat de Moniteur Educateur (DEME), diplôme d'Etat d'Educateur Technique Spécialisé (DEETS), diplôme d’État d’éducateur spécialisé (DEES) , certificat d'aptitudes professionnelles (CAP), brevet professionnel (BP), brevet de technicien supérieur (BTS)</cp:keywords>
  <cp:lastModifiedBy>Administration centrale</cp:lastModifiedBy>
  <cp:lastPrinted>2021-12-22T10:38:52Z</cp:lastPrinted>
  <dcterms:created xsi:type="dcterms:W3CDTF">2012-09-14T07:54:09Z</dcterms:created>
  <dcterms:modified xsi:type="dcterms:W3CDTF">2025-11-27T13:29:56Z</dcterms:modified>
</cp:coreProperties>
</file>