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.accenture.com/sites/AMOAMENJ2020-Planderelance/Shared Documents/Plan de relance/Plan de relance/3. Scénarios/1. 1er degré/Docs publiés/"/>
    </mc:Choice>
  </mc:AlternateContent>
  <xr:revisionPtr revIDLastSave="3" documentId="8_{2C1D7320-BB6A-48B9-B452-44967EFAB621}" xr6:coauthVersionLast="45" xr6:coauthVersionMax="45" xr10:uidLastSave="{D81741CB-EC0F-4EF6-A37A-19DAE1019267}"/>
  <bookViews>
    <workbookView xWindow="-96" yWindow="-96" windowWidth="23232" windowHeight="12552" xr2:uid="{00000000-000D-0000-FFFF-FFFF00000000}"/>
  </bookViews>
  <sheets>
    <sheet name="Simulateur de subvention" sheetId="1" r:id="rId1"/>
  </sheets>
  <definedNames>
    <definedName name="Equipements">'Simulateur de subvention'!$C$14</definedName>
    <definedName name="Equipements_retenus">'Simulateur de subvention'!$E$14</definedName>
    <definedName name="Max_classe">'Simulateur de subvention'!$C$22</definedName>
    <definedName name="Max_equipements">'Simulateur de subvention'!$D$14</definedName>
    <definedName name="Max_services_et_ressources">'Simulateur de subvention'!$D$15</definedName>
    <definedName name="Max_services_et_ressources_élève">'Simulateur de subvention'!$C$23</definedName>
    <definedName name="Min_école">'Simulateur de subvention'!$C$33</definedName>
    <definedName name="nb_classes_à_équiper">'Simulateur de subvention'!$C$10</definedName>
    <definedName name="nb_de_classes_des_écoles_concernées">'Simulateur de subvention'!$C$9</definedName>
    <definedName name="nb_ecoles">'Simulateur de subvention'!$C$8</definedName>
    <definedName name="nb_élèves">'Simulateur de subvention'!$C$11</definedName>
    <definedName name="Services_et_ressources">'Simulateur de subvention'!$C$15</definedName>
    <definedName name="Services_et_ressources_retenus">'Simulateur de subvention'!$E$15</definedName>
    <definedName name="Seuil1">'Simulateur de subvention'!$D$26</definedName>
    <definedName name="Seuil2">'Simulateur de subvention'!$D$27</definedName>
    <definedName name="Taux_services_et_ressources">'Simulateur de subvention'!$C$30</definedName>
    <definedName name="Taux1">'Simulateur de subvention'!$E$26</definedName>
    <definedName name="Taux2">'Simulateur de subvention'!$E$27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F14" i="1" s="1"/>
  <c r="B18" i="1" s="1"/>
  <c r="D10" i="1" l="1"/>
  <c r="D11" i="1" l="1"/>
  <c r="D15" i="1" l="1"/>
  <c r="C28" i="1"/>
  <c r="C27" i="1"/>
  <c r="C16" i="1"/>
  <c r="E15" i="1" l="1"/>
  <c r="F15" i="1" s="1"/>
  <c r="F16" i="1" s="1"/>
</calcChain>
</file>

<file path=xl/sharedStrings.xml><?xml version="1.0" encoding="utf-8"?>
<sst xmlns="http://schemas.openxmlformats.org/spreadsheetml/2006/main" count="33" uniqueCount="33">
  <si>
    <t>Montant subventionnable maximum</t>
  </si>
  <si>
    <t>Total</t>
  </si>
  <si>
    <t>Tranche 1</t>
  </si>
  <si>
    <t>Tranche 2</t>
  </si>
  <si>
    <t>Tranche 3</t>
  </si>
  <si>
    <t>Montant &gt; à</t>
  </si>
  <si>
    <t>Montant &lt;= à</t>
  </si>
  <si>
    <t>Montant minimum par école</t>
  </si>
  <si>
    <t>Taux de subvention équipements</t>
  </si>
  <si>
    <t>Périmètre projet</t>
  </si>
  <si>
    <t>Volet équipements</t>
  </si>
  <si>
    <t>Volet services et ressources</t>
  </si>
  <si>
    <t>Montant projet subventionnable</t>
  </si>
  <si>
    <t xml:space="preserve"> Cases à compléter pour chaque commune</t>
  </si>
  <si>
    <t xml:space="preserve">Tranches </t>
  </si>
  <si>
    <t>Volets de l'AAP</t>
  </si>
  <si>
    <t>Profil de la commune candidate</t>
  </si>
  <si>
    <t>Nombre d'écoles concernées de la commune</t>
  </si>
  <si>
    <t>Nombre de classes des écoles concernées, hors classes de maternelle</t>
  </si>
  <si>
    <t>Nombre de classes éligibles à équiper dans le dossier de la commune</t>
  </si>
  <si>
    <t>Nombre d'élèves des écoles concernées de la commune, hors maternelle</t>
  </si>
  <si>
    <t>Montant global prévisionnel (TTC) 
pour la commune</t>
  </si>
  <si>
    <t>Montant de la subvention Etat
pour la commune</t>
  </si>
  <si>
    <t>Taux de subvention services et ressources numériques</t>
  </si>
  <si>
    <t>Montant services et ressources numériques subventionnable par élève</t>
  </si>
  <si>
    <t>Nous vous proposons cet outil pour réaliser une simulation de subvention à l'echelle de votre commune afin de sécuriser la saisie par école dans le formulaire en ligne.</t>
  </si>
  <si>
    <t>Montant maximum équipements subventionnable par classe</t>
  </si>
  <si>
    <t>*</t>
  </si>
  <si>
    <t>**</t>
  </si>
  <si>
    <t>**Sur le volet services et ressources numériques, le taux de subvention à appliquer est de 50%.</t>
  </si>
  <si>
    <t>Dans le formulaire de saisie en ligne, le dossier de candidature est renseigné par école, cependant le taux de subvention se calcule en fonction de l'investissement par commune.</t>
  </si>
  <si>
    <t>Simulateur de la subvention de l'appel à projets pour un socle numérique dans les écoles élémentaires par commune</t>
  </si>
  <si>
    <t>C'est donc ce taux de subvention que vous devez appliquer au montant subventionnable (maximum 3500€) à chacune des classes à équiper de vos écoles pour compléter le dossier de candidature en ligne.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</si>
</sst>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5" fontId="0" fillId="0" borderId="1" xfId="1" applyNumberFormat="1" applyFont="1" applyBorder="1"/>
    <xf numFmtId="0" fontId="0" fillId="0" borderId="0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165" fontId="0" fillId="2" borderId="11" xfId="1" applyNumberFormat="1" applyFont="1" applyFill="1" applyBorder="1" applyProtection="1">
      <protection locked="0"/>
    </xf>
    <xf numFmtId="165" fontId="0" fillId="0" borderId="11" xfId="0" applyNumberFormat="1" applyBorder="1"/>
    <xf numFmtId="0" fontId="0" fillId="0" borderId="12" xfId="0" applyBorder="1" applyAlignment="1">
      <alignment vertical="center"/>
    </xf>
    <xf numFmtId="165" fontId="0" fillId="2" borderId="14" xfId="1" applyNumberFormat="1" applyFont="1" applyFill="1" applyBorder="1" applyProtection="1">
      <protection locked="0"/>
    </xf>
    <xf numFmtId="165" fontId="0" fillId="0" borderId="3" xfId="1" applyNumberFormat="1" applyFont="1" applyBorder="1"/>
    <xf numFmtId="165" fontId="0" fillId="0" borderId="0" xfId="0" applyNumberFormat="1"/>
    <xf numFmtId="0" fontId="0" fillId="0" borderId="0" xfId="0" quotePrefix="1"/>
    <xf numFmtId="0" fontId="0" fillId="2" borderId="2" xfId="0" applyFill="1" applyBorder="1"/>
    <xf numFmtId="165" fontId="0" fillId="0" borderId="13" xfId="0" applyNumberFormat="1" applyBorder="1" applyAlignment="1">
      <alignment horizontal="center" vertical="center"/>
    </xf>
    <xf numFmtId="165" fontId="0" fillId="2" borderId="8" xfId="1" applyNumberFormat="1" applyFont="1" applyFill="1" applyBorder="1" applyProtection="1">
      <protection locked="0"/>
    </xf>
    <xf numFmtId="0" fontId="0" fillId="0" borderId="15" xfId="0" applyBorder="1" applyAlignment="1">
      <alignment vertical="center"/>
    </xf>
    <xf numFmtId="165" fontId="0" fillId="2" borderId="15" xfId="1" applyNumberFormat="1" applyFont="1" applyFill="1" applyBorder="1" applyProtection="1">
      <protection locked="0"/>
    </xf>
    <xf numFmtId="165" fontId="0" fillId="0" borderId="16" xfId="1" applyNumberFormat="1" applyFont="1" applyBorder="1"/>
    <xf numFmtId="165" fontId="0" fillId="0" borderId="4" xfId="1" applyNumberFormat="1" applyFont="1" applyBorder="1"/>
    <xf numFmtId="165" fontId="0" fillId="0" borderId="17" xfId="0" applyNumberFormat="1" applyBorder="1"/>
    <xf numFmtId="0" fontId="0" fillId="0" borderId="10" xfId="0" applyBorder="1"/>
    <xf numFmtId="165" fontId="0" fillId="0" borderId="18" xfId="0" applyNumberFormat="1" applyBorder="1"/>
    <xf numFmtId="9" fontId="0" fillId="0" borderId="4" xfId="0" applyNumberFormat="1" applyBorder="1" applyAlignment="1">
      <alignment horizontal="center"/>
    </xf>
    <xf numFmtId="165" fontId="0" fillId="0" borderId="10" xfId="1" applyNumberFormat="1" applyFont="1" applyBorder="1"/>
    <xf numFmtId="9" fontId="0" fillId="0" borderId="18" xfId="0" applyNumberFormat="1" applyBorder="1" applyAlignment="1">
      <alignment horizontal="center"/>
    </xf>
    <xf numFmtId="0" fontId="0" fillId="0" borderId="0" xfId="0" applyFill="1"/>
    <xf numFmtId="0" fontId="0" fillId="3" borderId="6" xfId="0" applyFill="1" applyBorder="1" applyAlignment="1">
      <alignment vertical="center"/>
    </xf>
    <xf numFmtId="165" fontId="0" fillId="3" borderId="7" xfId="1" applyNumberFormat="1" applyFont="1" applyFill="1" applyBorder="1" applyProtection="1">
      <protection locked="0"/>
    </xf>
    <xf numFmtId="0" fontId="0" fillId="3" borderId="9" xfId="0" applyFill="1" applyBorder="1" applyAlignment="1">
      <alignment vertical="center"/>
    </xf>
    <xf numFmtId="165" fontId="0" fillId="3" borderId="5" xfId="1" applyNumberFormat="1" applyFont="1" applyFill="1" applyBorder="1" applyProtection="1">
      <protection locked="0"/>
    </xf>
    <xf numFmtId="0" fontId="0" fillId="3" borderId="12" xfId="0" applyFill="1" applyBorder="1" applyAlignment="1">
      <alignment vertical="center"/>
    </xf>
    <xf numFmtId="9" fontId="0" fillId="3" borderId="13" xfId="0" applyNumberFormat="1" applyFill="1" applyBorder="1" applyAlignment="1">
      <alignment horizontal="center"/>
    </xf>
    <xf numFmtId="165" fontId="0" fillId="0" borderId="0" xfId="1" applyNumberFormat="1" applyFont="1" applyBorder="1"/>
    <xf numFmtId="165" fontId="0" fillId="0" borderId="0" xfId="0" applyNumberFormat="1" applyBorder="1"/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4" xfId="0" applyNumberFormat="1" applyBorder="1"/>
    <xf numFmtId="9" fontId="0" fillId="0" borderId="16" xfId="0" applyNumberForma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ill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2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6"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\ _€_-;\-* #,##0\ _€_-;_-* &quot;-&quot;??\ _€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\ _€_-;\-* #,##0\ _€_-;_-* &quot;-&quot;??\ _€_-;_-@_-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\ _€_-;\-* #,##0\ _€_-;_-* &quot;-&quot;??\ _€_-;_-@_-"/>
      <fill>
        <patternFill patternType="solid">
          <fgColor indexed="64"/>
          <bgColor rgb="FFFFFF00"/>
        </patternFill>
      </fill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13445</xdr:rowOff>
    </xdr:from>
    <xdr:to>
      <xdr:col>1</xdr:col>
      <xdr:colOff>762000</xdr:colOff>
      <xdr:row>3</xdr:row>
      <xdr:rowOff>5358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8BB54A6-1E5A-4F94-8369-39A62CBEEC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3445"/>
          <a:ext cx="793374" cy="767360"/>
        </a:xfrm>
        <a:prstGeom prst="rect">
          <a:avLst/>
        </a:prstGeom>
      </xdr:spPr>
    </xdr:pic>
    <xdr:clientData/>
  </xdr:twoCellAnchor>
  <xdr:twoCellAnchor editAs="oneCell">
    <xdr:from>
      <xdr:col>5</xdr:col>
      <xdr:colOff>654423</xdr:colOff>
      <xdr:row>0</xdr:row>
      <xdr:rowOff>67235</xdr:rowOff>
    </xdr:from>
    <xdr:to>
      <xdr:col>5</xdr:col>
      <xdr:colOff>1300409</xdr:colOff>
      <xdr:row>2</xdr:row>
      <xdr:rowOff>156883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2C764E-A2AB-4D83-B808-E0D21FC2F3E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78035" y="67235"/>
          <a:ext cx="645986" cy="6140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321236-8B02-45CB-8F85-99B89D42FEE1}" name="Table1" displayName="Table1" ref="B7:C11" totalsRowShown="0" headerRowDxfId="15" headerRowBorderDxfId="14" tableBorderDxfId="13">
  <autoFilter ref="B7:C11" xr:uid="{444DC1E6-468B-451D-9777-A9FD7126FF82}">
    <filterColumn colId="0" hiddenButton="1"/>
    <filterColumn colId="1" hiddenButton="1"/>
  </autoFilter>
  <tableColumns count="2">
    <tableColumn id="1" xr3:uid="{55723626-14F0-4B40-A26D-7C740E6AAD64}" name="Profil de la commune candidate" dataDxfId="12"/>
    <tableColumn id="2" xr3:uid="{BF44FFAF-7C9E-4E9A-8B70-E0D7BCC03232}" name="Périmètre projet" dataDxfId="11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589A1D-08FB-4C99-9FD0-CDAE8B119065}" name="Table2" displayName="Table2" ref="B13:F16" totalsRowShown="0" headerRowDxfId="10" headerRowBorderDxfId="9" tableBorderDxfId="8">
  <autoFilter ref="B13:F16" xr:uid="{180EFF80-B2FD-4768-882A-DBA965DF589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229C7A3-A353-4C57-B7A1-081ACF83A1B3}" name="Volets de l'AAP" dataDxfId="7"/>
    <tableColumn id="2" xr3:uid="{929F9223-FF86-4F94-B9EE-929F2373EE28}" name="Montant global prévisionnel (TTC) _x000a_pour la commune"/>
    <tableColumn id="3" xr3:uid="{32DB86C3-E86F-4E9C-A0AB-D1CAEC8DACEC}" name="Montant subventionnable maximum"/>
    <tableColumn id="4" xr3:uid="{234C1BFB-6AAD-4D76-A97D-F2D893B9AB57}" name="Montant projet subventionnable"/>
    <tableColumn id="5" xr3:uid="{8D9F7E91-085C-4960-A427-4037EC0D8112}" name="Montant de la subvention Etat_x000a_pour la commune"/>
  </tableColumns>
  <tableStyleInfo name="TableStyleMedium2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820700-029A-4080-9F36-0E06636491F4}" name="Table3" displayName="Table3" ref="B25:E28" totalsRowShown="0" headerRowDxfId="6" headerRowBorderDxfId="5" tableBorderDxfId="4">
  <autoFilter ref="B25:E28" xr:uid="{AB1645C0-1EB2-4531-AB73-CE44F1A2BB34}">
    <filterColumn colId="0" hiddenButton="1"/>
    <filterColumn colId="1" hiddenButton="1"/>
    <filterColumn colId="2" hiddenButton="1"/>
    <filterColumn colId="3" hiddenButton="1"/>
  </autoFilter>
  <tableColumns count="4">
    <tableColumn id="1" xr3:uid="{2698F1C1-A569-4483-9F31-A2848D47D1AA}" name="Tranches " dataDxfId="3"/>
    <tableColumn id="2" xr3:uid="{36F6270E-82F6-47F8-9778-A884BB4C6F5B}" name="Montant &gt; à" dataDxfId="2">
      <calculatedColumnFormula>D25</calculatedColumnFormula>
    </tableColumn>
    <tableColumn id="3" xr3:uid="{C9208463-83FF-4581-B629-DD677AE917C3}" name="Montant &lt;= à" dataDxfId="1" dataCellStyle="Comma"/>
    <tableColumn id="4" xr3:uid="{209D420E-2782-4930-9E96-62F67410F27D}" name="Taux de subvention équipements" dataDxfId="0"/>
  </tableColumns>
  <tableStyleInfo name="TableStyleMedium2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3"/>
  <sheetViews>
    <sheetView showGridLines="0" tabSelected="1" zoomScale="80" zoomScaleNormal="80" workbookViewId="0">
      <selection activeCell="B35" sqref="B35"/>
    </sheetView>
  </sheetViews>
  <sheetFormatPr defaultColWidth="11" defaultRowHeight="14.4" x14ac:dyDescent="0.55000000000000004"/>
  <cols>
    <col min="1" max="1" width="0.41796875" customWidth="1"/>
    <col min="2" max="2" width="67.578125" customWidth="1"/>
    <col min="3" max="3" width="21" customWidth="1"/>
    <col min="4" max="4" width="20.26171875" customWidth="1"/>
    <col min="5" max="5" width="23.68359375" customWidth="1"/>
    <col min="6" max="6" width="19.15625" customWidth="1"/>
    <col min="7" max="7" width="1.83984375" customWidth="1"/>
  </cols>
  <sheetData>
    <row r="1" spans="2:9" ht="19.5" customHeight="1" x14ac:dyDescent="0.55000000000000004"/>
    <row r="2" spans="2:9" ht="21.9" customHeight="1" x14ac:dyDescent="0.55000000000000004">
      <c r="B2" s="49" t="s">
        <v>31</v>
      </c>
      <c r="C2" s="49"/>
      <c r="D2" s="49"/>
      <c r="E2" s="49"/>
      <c r="F2" s="49"/>
      <c r="G2" s="27"/>
    </row>
    <row r="3" spans="2:9" ht="19.8" customHeight="1" x14ac:dyDescent="0.55000000000000004">
      <c r="B3" s="43"/>
    </row>
    <row r="4" spans="2:9" x14ac:dyDescent="0.55000000000000004">
      <c r="B4" t="s">
        <v>30</v>
      </c>
    </row>
    <row r="5" spans="2:9" x14ac:dyDescent="0.55000000000000004">
      <c r="B5" t="s">
        <v>25</v>
      </c>
    </row>
    <row r="6" spans="2:9" ht="9" customHeight="1" x14ac:dyDescent="0.55000000000000004"/>
    <row r="7" spans="2:9" ht="14.7" thickBot="1" x14ac:dyDescent="0.6">
      <c r="B7" s="38" t="s">
        <v>16</v>
      </c>
      <c r="C7" s="38" t="s">
        <v>9</v>
      </c>
    </row>
    <row r="8" spans="2:9" ht="14.7" thickBot="1" x14ac:dyDescent="0.6">
      <c r="B8" s="6" t="s">
        <v>17</v>
      </c>
      <c r="C8" s="16"/>
      <c r="E8" s="14"/>
      <c r="F8" s="13" t="s">
        <v>13</v>
      </c>
    </row>
    <row r="9" spans="2:9" x14ac:dyDescent="0.55000000000000004">
      <c r="B9" s="6" t="s">
        <v>18</v>
      </c>
      <c r="C9" s="16"/>
    </row>
    <row r="10" spans="2:9" x14ac:dyDescent="0.55000000000000004">
      <c r="B10" s="6" t="s">
        <v>19</v>
      </c>
      <c r="C10" s="16"/>
      <c r="D10" t="str">
        <f>IFERROR(CONCATENATE(" Moyenne : ",FIXED(nb_classes_à_équiper/nb_ecoles,0), " classe(s) par école concernée"),"Moyenne : 0 classe par école concernée")</f>
        <v>Moyenne : 0 classe par école concernée</v>
      </c>
    </row>
    <row r="11" spans="2:9" x14ac:dyDescent="0.55000000000000004">
      <c r="B11" s="17" t="s">
        <v>20</v>
      </c>
      <c r="C11" s="18"/>
      <c r="D11" t="str">
        <f>IFERROR(CONCATENATE(" Moyenne : ",FIXED(nb_élèves/nb_ecoles,0), " élèves par école concernée - "," Moyenne : ",FIXED(nb_élèves/nb_de_classes_des_écoles_concernées,0), " élèves par classe des écoles concernées"),"Moyenne : 0 élève par école concernée -  Moyenne : 0 élève par classe des écoles concernées")</f>
        <v>Moyenne : 0 élève par école concernée -  Moyenne : 0 élève par classe des écoles concernées</v>
      </c>
    </row>
    <row r="12" spans="2:9" x14ac:dyDescent="0.55000000000000004">
      <c r="B12" s="4"/>
      <c r="C12" s="2"/>
    </row>
    <row r="13" spans="2:9" s="3" customFormat="1" ht="44.5" customHeight="1" x14ac:dyDescent="0.55000000000000004">
      <c r="B13" s="37" t="s">
        <v>15</v>
      </c>
      <c r="C13" s="37" t="s">
        <v>21</v>
      </c>
      <c r="D13" s="37" t="s">
        <v>0</v>
      </c>
      <c r="E13" s="37" t="s">
        <v>12</v>
      </c>
      <c r="F13" s="37" t="s">
        <v>22</v>
      </c>
    </row>
    <row r="14" spans="2:9" x14ac:dyDescent="0.55000000000000004">
      <c r="B14" s="36" t="s">
        <v>10</v>
      </c>
      <c r="C14" s="10"/>
      <c r="D14" s="11">
        <f>IF(nb_classes_à_équiper*Max_classe&lt;1000000,nb_classes_à_équiper*Max_classe,1000000)</f>
        <v>0</v>
      </c>
      <c r="E14" s="11">
        <f>IF(MIN(Equipements,Max_equipements)&gt;=(Min_école*nb_ecoles),MIN(Equipements,Max_equipements),0)</f>
        <v>0</v>
      </c>
      <c r="F14" s="19">
        <f>Taux1*MIN(Equipements_retenus,Seuil1)+Taux2*MIN(IF(Equipements_retenus&gt;Seuil1,Equipements_retenus-Seuil1,0),Seuil2-Seuil1)</f>
        <v>0</v>
      </c>
      <c r="G14" s="34" t="s">
        <v>27</v>
      </c>
    </row>
    <row r="15" spans="2:9" x14ac:dyDescent="0.55000000000000004">
      <c r="B15" s="6" t="s">
        <v>11</v>
      </c>
      <c r="C15" s="7"/>
      <c r="D15" s="1">
        <f>nb_élèves*Max_services_et_ressources_élève</f>
        <v>0</v>
      </c>
      <c r="E15" s="1">
        <f>MIN(Services_et_ressources,Max_services_et_ressources)</f>
        <v>0</v>
      </c>
      <c r="F15" s="20">
        <f>Taux_services_et_ressources*Services_et_ressources_retenus</f>
        <v>0</v>
      </c>
      <c r="G15" s="34" t="s">
        <v>28</v>
      </c>
      <c r="I15" s="12"/>
    </row>
    <row r="16" spans="2:9" x14ac:dyDescent="0.55000000000000004">
      <c r="B16" s="17" t="s">
        <v>1</v>
      </c>
      <c r="C16" s="21">
        <f>SUM(C14:C15)</f>
        <v>0</v>
      </c>
      <c r="D16" s="22"/>
      <c r="E16" s="22"/>
      <c r="F16" s="23">
        <f>SUM(F14:F15)</f>
        <v>0</v>
      </c>
      <c r="G16" s="35"/>
    </row>
    <row r="17" spans="2:12" ht="8.65" customHeight="1" x14ac:dyDescent="0.55000000000000004">
      <c r="B17" s="5"/>
    </row>
    <row r="18" spans="2:12" ht="13" customHeight="1" x14ac:dyDescent="0.55000000000000004">
      <c r="B18" t="str">
        <f>IFERROR(CONCATENATE("*Sur le volet équipement à l'échelle de votre commune, la subvention représente, potentiellement, en moyenne un montant de ",FIXED(F14/nb_classes_à_équiper,0), "€ par classe à équiper.", " Ce montant correspond à un taux de subvention de ",FIXED((F14/E14)*100,0), " %. "),"*Sur le volet équipement à l'échelle de votre commune, la subvention représente en moyenne un montant de 0€ par classe à équiper. Ce montant correspond à un taux de subvention de 0 %.")</f>
        <v>*Sur le volet équipement à l'échelle de votre commune, la subvention représente en moyenne un montant de 0€ par classe à équiper. Ce montant correspond à un taux de subvention de 0 %.</v>
      </c>
      <c r="J18" s="46"/>
      <c r="K18" s="47"/>
      <c r="L18" s="46"/>
    </row>
    <row r="19" spans="2:12" ht="13.15" customHeight="1" x14ac:dyDescent="0.55000000000000004">
      <c r="B19" s="5" t="s">
        <v>32</v>
      </c>
      <c r="J19" s="46"/>
      <c r="K19" s="46"/>
      <c r="L19" s="46"/>
    </row>
    <row r="20" spans="2:12" ht="13.15" customHeight="1" x14ac:dyDescent="0.55000000000000004">
      <c r="B20" s="5" t="s">
        <v>29</v>
      </c>
      <c r="J20" s="46"/>
      <c r="K20" s="48"/>
      <c r="L20" s="46"/>
    </row>
    <row r="21" spans="2:12" ht="15.3" customHeight="1" thickBot="1" x14ac:dyDescent="0.6">
      <c r="B21" s="5"/>
      <c r="J21" s="46"/>
      <c r="K21" s="46"/>
      <c r="L21" s="46"/>
    </row>
    <row r="22" spans="2:12" x14ac:dyDescent="0.55000000000000004">
      <c r="B22" s="28" t="s">
        <v>26</v>
      </c>
      <c r="C22" s="29">
        <v>3500</v>
      </c>
      <c r="J22" s="46"/>
      <c r="K22" s="46"/>
      <c r="L22" s="46"/>
    </row>
    <row r="23" spans="2:12" ht="14.7" thickBot="1" x14ac:dyDescent="0.6">
      <c r="B23" s="30" t="s">
        <v>24</v>
      </c>
      <c r="C23" s="31">
        <v>20</v>
      </c>
      <c r="J23" s="47"/>
      <c r="K23" s="46"/>
      <c r="L23" s="46"/>
    </row>
    <row r="24" spans="2:12" ht="11.5" customHeight="1" x14ac:dyDescent="0.55000000000000004">
      <c r="B24" s="5"/>
      <c r="J24" s="46"/>
      <c r="K24" s="46"/>
      <c r="L24" s="46"/>
    </row>
    <row r="25" spans="2:12" ht="28.8" x14ac:dyDescent="0.55000000000000004">
      <c r="B25" s="41" t="s">
        <v>14</v>
      </c>
      <c r="C25" s="42" t="s">
        <v>5</v>
      </c>
      <c r="D25" s="42" t="s">
        <v>6</v>
      </c>
      <c r="E25" s="37" t="s">
        <v>8</v>
      </c>
      <c r="I25" s="12"/>
      <c r="J25" s="46"/>
      <c r="K25" s="46"/>
      <c r="L25" s="46"/>
    </row>
    <row r="26" spans="2:12" x14ac:dyDescent="0.55000000000000004">
      <c r="B26" s="36" t="s">
        <v>2</v>
      </c>
      <c r="C26" s="39">
        <v>0</v>
      </c>
      <c r="D26" s="11">
        <v>200000</v>
      </c>
      <c r="E26" s="40">
        <v>0.7</v>
      </c>
    </row>
    <row r="27" spans="2:12" x14ac:dyDescent="0.55000000000000004">
      <c r="B27" s="6" t="s">
        <v>3</v>
      </c>
      <c r="C27" s="8">
        <f>D26</f>
        <v>200000</v>
      </c>
      <c r="D27" s="1">
        <v>1000000</v>
      </c>
      <c r="E27" s="24">
        <v>0.5</v>
      </c>
      <c r="I27" s="13"/>
    </row>
    <row r="28" spans="2:12" x14ac:dyDescent="0.55000000000000004">
      <c r="B28" s="17" t="s">
        <v>4</v>
      </c>
      <c r="C28" s="21">
        <f>D27</f>
        <v>1000000</v>
      </c>
      <c r="D28" s="25"/>
      <c r="E28" s="26">
        <v>0</v>
      </c>
    </row>
    <row r="29" spans="2:12" ht="9.4" customHeight="1" thickBot="1" x14ac:dyDescent="0.6">
      <c r="B29" s="5"/>
    </row>
    <row r="30" spans="2:12" ht="14.7" thickBot="1" x14ac:dyDescent="0.6">
      <c r="B30" s="32" t="s">
        <v>23</v>
      </c>
      <c r="C30" s="33">
        <v>0.5</v>
      </c>
    </row>
    <row r="31" spans="2:12" ht="4.5" customHeight="1" thickBot="1" x14ac:dyDescent="0.6">
      <c r="B31" s="5"/>
    </row>
    <row r="32" spans="2:12" ht="2.1" hidden="1" customHeight="1" thickBot="1" x14ac:dyDescent="0.6">
      <c r="B32" s="5"/>
    </row>
    <row r="33" spans="2:6" ht="14.7" thickBot="1" x14ac:dyDescent="0.6">
      <c r="B33" s="9" t="s">
        <v>7</v>
      </c>
      <c r="C33" s="15">
        <v>3500</v>
      </c>
      <c r="E33" s="45"/>
      <c r="F33" s="44"/>
    </row>
  </sheetData>
  <sheetProtection algorithmName="SHA-512" hashValue="ptfRR0/ULZQ9kdIZjMleeqp+LBRgPJtfq6U0nCHWWDIe0hPr7+BMtVVwaMbu8ouzJaFCDrcdBKU1tSv6uVwYqw==" saltValue="2e2y2IKHFrAokLDbuqB3/Q==" spinCount="100000" sheet="1" formatCells="0" formatColumns="0" formatRows="0"/>
  <mergeCells count="1">
    <mergeCell ref="B2:F2"/>
  </mergeCells>
  <pageMargins left="0.7" right="0.7" top="0.75" bottom="0.75" header="0.3" footer="0.3"/>
  <pageSetup paperSize="9" scale="74" orientation="landscape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2E420F79D2B24FACFE2D74E4562BC0" ma:contentTypeVersion="8" ma:contentTypeDescription="Create a new document." ma:contentTypeScope="" ma:versionID="79a6ac41187334aab92b4863c96cbbc7">
  <xsd:schema xmlns:xsd="http://www.w3.org/2001/XMLSchema" xmlns:xs="http://www.w3.org/2001/XMLSchema" xmlns:p="http://schemas.microsoft.com/office/2006/metadata/properties" xmlns:ns2="ca3d7b8f-aa99-4ea9-b29e-c076adb81b39" targetNamespace="http://schemas.microsoft.com/office/2006/metadata/properties" ma:root="true" ma:fieldsID="c11ae29aeb089ce3636be257be10147e" ns2:_="">
    <xsd:import namespace="ca3d7b8f-aa99-4ea9-b29e-c076adb81b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d7b8f-aa99-4ea9-b29e-c076adb81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3EF553-916D-4EEB-A944-6B6E32F87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d7b8f-aa99-4ea9-b29e-c076adb81b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E67AB6-B359-4ECC-8319-3624B980C112}">
  <ds:schemaRefs>
    <ds:schemaRef ds:uri="http://schemas.openxmlformats.org/package/2006/metadata/core-properties"/>
    <ds:schemaRef ds:uri="http://schemas.microsoft.com/office/2006/metadata/properties"/>
    <ds:schemaRef ds:uri="ca3d7b8f-aa99-4ea9-b29e-c076adb81b39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F422034-841A-4AAC-BA8C-966AB66B06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Simulateur de subvention</vt:lpstr>
      <vt:lpstr>Equipements</vt:lpstr>
      <vt:lpstr>Equipements_retenus</vt:lpstr>
      <vt:lpstr>Max_classe</vt:lpstr>
      <vt:lpstr>Max_equipements</vt:lpstr>
      <vt:lpstr>Max_services_et_ressources</vt:lpstr>
      <vt:lpstr>Max_services_et_ressources_élève</vt:lpstr>
      <vt:lpstr>Min_école</vt:lpstr>
      <vt:lpstr>nb_classes_à_équiper</vt:lpstr>
      <vt:lpstr>nb_de_classes_des_écoles_concernées</vt:lpstr>
      <vt:lpstr>nb_ecoles</vt:lpstr>
      <vt:lpstr>nb_élèves</vt:lpstr>
      <vt:lpstr>Services_et_ressources</vt:lpstr>
      <vt:lpstr>Services_et_ressources_retenus</vt:lpstr>
      <vt:lpstr>Seuil1</vt:lpstr>
      <vt:lpstr>Seuil2</vt:lpstr>
      <vt:lpstr>Taux_services_et_ressources</vt:lpstr>
      <vt:lpstr>Taux1</vt:lpstr>
      <vt:lpstr>Taux2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DNE - Direction</dc:creator>
  <cp:lastModifiedBy>Quemeurec, Maël</cp:lastModifiedBy>
  <cp:lastPrinted>2021-01-20T15:34:22Z</cp:lastPrinted>
  <dcterms:created xsi:type="dcterms:W3CDTF">2021-01-06T11:55:25Z</dcterms:created>
  <dcterms:modified xsi:type="dcterms:W3CDTF">2021-03-22T17:41:12Z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0x010100302E420F79D2B24FACFE2D74E4562BC0</vt:lpwstr>
  </property>
</Properties>
</file>